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8895" activeTab="0"/>
  </bookViews>
  <sheets>
    <sheet name="【入力・出力】" sheetId="1" r:id="rId1"/>
    <sheet name="《D》ｱｲﾄﾞﾚｽ各個" sheetId="2" r:id="rId2"/>
    <sheet name="《D》ｱｲﾄﾞﾚｽ組合せ" sheetId="3" r:id="rId3"/>
    <sheet name="《D》個人補正" sheetId="4" r:id="rId4"/>
  </sheets>
  <definedNames/>
  <calcPr fullCalcOnLoad="1"/>
</workbook>
</file>

<file path=xl/sharedStrings.xml><?xml version="1.0" encoding="utf-8"?>
<sst xmlns="http://schemas.openxmlformats.org/spreadsheetml/2006/main" count="290" uniqueCount="108">
  <si>
    <t>評価値</t>
  </si>
  <si>
    <t>リアルデータ</t>
  </si>
  <si>
    <t>名前</t>
  </si>
  <si>
    <t>体格</t>
  </si>
  <si>
    <t>筋力</t>
  </si>
  <si>
    <t>耐久力</t>
  </si>
  <si>
    <t>外見</t>
  </si>
  <si>
    <t>敏捷</t>
  </si>
  <si>
    <t>器用</t>
  </si>
  <si>
    <t>感覚</t>
  </si>
  <si>
    <t>知識</t>
  </si>
  <si>
    <t>幸運</t>
  </si>
  <si>
    <t>装甲</t>
  </si>
  <si>
    <t>白兵</t>
  </si>
  <si>
    <t>近接戦</t>
  </si>
  <si>
    <t>中距離</t>
  </si>
  <si>
    <t>遠距離</t>
  </si>
  <si>
    <t>吏族（職業４）</t>
  </si>
  <si>
    <t>星見司（職業４）</t>
  </si>
  <si>
    <t>護民官（職業４）</t>
  </si>
  <si>
    <t>法官（職業４）</t>
  </si>
  <si>
    <t>参謀（職業４）</t>
  </si>
  <si>
    <t>東国人（東）</t>
  </si>
  <si>
    <t>理力使い（理）</t>
  </si>
  <si>
    <t>ドラッカー（ド）</t>
  </si>
  <si>
    <t>犬妖精（犬）</t>
  </si>
  <si>
    <t>サイボーグ（サ）</t>
  </si>
  <si>
    <t>WDD</t>
  </si>
  <si>
    <t>S-WDD</t>
  </si>
  <si>
    <t>職業アイドレス各個基本データ</t>
  </si>
  <si>
    <t>GM</t>
  </si>
  <si>
    <t>BM</t>
  </si>
  <si>
    <t>幻影使い（幻）</t>
  </si>
  <si>
    <t>非時の司</t>
  </si>
  <si>
    <t>組み合せ</t>
  </si>
  <si>
    <t>職業アイドレス組み合わせ</t>
  </si>
  <si>
    <t>個人補正値</t>
  </si>
  <si>
    <t>能力補正値</t>
  </si>
  <si>
    <t>国民番号</t>
  </si>
  <si>
    <t>国民名</t>
  </si>
  <si>
    <t>土岐野</t>
  </si>
  <si>
    <t>竜宮城</t>
  </si>
  <si>
    <t>ジンジャー</t>
  </si>
  <si>
    <t>都築つらね</t>
  </si>
  <si>
    <t>津軽</t>
  </si>
  <si>
    <t>らうーる</t>
  </si>
  <si>
    <t>うつわ</t>
  </si>
  <si>
    <t>ホーリー</t>
  </si>
  <si>
    <t>浮椎吾</t>
  </si>
  <si>
    <t>えるむ</t>
  </si>
  <si>
    <t>明太</t>
  </si>
  <si>
    <t>東＋理＋ド</t>
  </si>
  <si>
    <t>稲荷の司</t>
  </si>
  <si>
    <t>東＋犬＋ド</t>
  </si>
  <si>
    <t>殻狗の士</t>
  </si>
  <si>
    <t>東＋犬＋サ</t>
  </si>
  <si>
    <t>舞踏の司</t>
  </si>
  <si>
    <t>東＋犬＋ド＋WDD</t>
  </si>
  <si>
    <t>奉仕の司</t>
  </si>
  <si>
    <t>東＋犬＋サ＋BM</t>
  </si>
  <si>
    <t>夢幻の司</t>
  </si>
  <si>
    <t>戦舞の司</t>
  </si>
  <si>
    <t>軍仕の司</t>
  </si>
  <si>
    <t>東＋理＋ド+幻</t>
  </si>
  <si>
    <t>東＋ド＋WDD＋S-WDD</t>
  </si>
  <si>
    <t>東＋サ＋BM＋GM</t>
  </si>
  <si>
    <t>記号</t>
  </si>
  <si>
    <t>名前</t>
  </si>
  <si>
    <t>a</t>
  </si>
  <si>
    <t>b</t>
  </si>
  <si>
    <t>c</t>
  </si>
  <si>
    <t>d</t>
  </si>
  <si>
    <t>e</t>
  </si>
  <si>
    <t>f</t>
  </si>
  <si>
    <t>g</t>
  </si>
  <si>
    <t>h</t>
  </si>
  <si>
    <t>着用アイドレス</t>
  </si>
  <si>
    <t>a：非時の司：東＋理＋ド　b：稲荷の司：東＋犬＋ド　c：殻狗の士：東＋犬＋サ
d：舞踏の司：東＋犬＋ド＋WDD　e：奉仕の司：東＋犬＋サ＋BM
f：夢幻の司：東＋理+ド+幻　g：戦舞の司：東＋ド+WDD+S-WDD
h：軍仕の司：東＋サ+BM+GM</t>
  </si>
  <si>
    <t>記号-アイドレス対照表</t>
  </si>
  <si>
    <t>特殊補正（※個人補正不要）</t>
  </si>
  <si>
    <t>※WDによる能力強化は特殊補正に入力してください</t>
  </si>
  <si>
    <t>出撃</t>
  </si>
  <si>
    <t>※出撃有無は１＝出撃、０＝非出撃で入力してください</t>
  </si>
  <si>
    <t>【 入 力 】</t>
  </si>
  <si>
    <t>【 出 力 】</t>
  </si>
  <si>
    <t>部隊評価値</t>
  </si>
  <si>
    <t>部隊RD値</t>
  </si>
  <si>
    <t>資源犬士</t>
  </si>
  <si>
    <t>資源犬士A</t>
  </si>
  <si>
    <t>出撃数</t>
  </si>
  <si>
    <t>A</t>
  </si>
  <si>
    <t>B</t>
  </si>
  <si>
    <t>C</t>
  </si>
  <si>
    <t>D</t>
  </si>
  <si>
    <t>※資源犬士は出撃数を記入してください</t>
  </si>
  <si>
    <t>資源犬士B</t>
  </si>
  <si>
    <t>資源犬士C</t>
  </si>
  <si>
    <t>資源犬士D</t>
  </si>
  <si>
    <t>個人評価値</t>
  </si>
  <si>
    <t>個人RD値</t>
  </si>
  <si>
    <t>※着用ｱｲﾄﾞﾚｽ記号は非出撃者も何かしらの値を入力してください</t>
  </si>
  <si>
    <t>番号</t>
  </si>
  <si>
    <t>職４</t>
  </si>
  <si>
    <t>職４対照表</t>
  </si>
  <si>
    <t>なし</t>
  </si>
  <si>
    <t>0：なし　1：吏族（職業４）
2：星見司（職業４）　3：護民官（職業４）　
4：法官（職業４）　5：参謀（職業４）</t>
  </si>
  <si>
    <t>a</t>
  </si>
  <si>
    <t>a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</si>
</sst>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0" xfId="0" applyAlignment="1" applyProtection="1">
      <alignment/>
      <protection hidden="1" locked="0"/>
    </xf>
    <xf numFmtId="0" fontId="0" fillId="0" borderId="43" xfId="0" applyBorder="1" applyAlignment="1" applyProtection="1">
      <alignment horizontal="center"/>
      <protection hidden="1" locked="0"/>
    </xf>
    <xf numFmtId="0" fontId="0" fillId="0" borderId="44" xfId="0" applyBorder="1" applyAlignment="1" applyProtection="1">
      <alignment horizontal="center"/>
      <protection hidden="1" locked="0"/>
    </xf>
    <xf numFmtId="0" fontId="0" fillId="0" borderId="31" xfId="0" applyBorder="1" applyAlignment="1" applyProtection="1">
      <alignment horizontal="center"/>
      <protection hidden="1" locked="0"/>
    </xf>
    <xf numFmtId="0" fontId="0" fillId="0" borderId="45" xfId="0" applyBorder="1" applyAlignment="1" applyProtection="1">
      <alignment horizontal="center"/>
      <protection hidden="1" locked="0"/>
    </xf>
    <xf numFmtId="0" fontId="0" fillId="0" borderId="35" xfId="0" applyBorder="1" applyAlignment="1" applyProtection="1">
      <alignment/>
      <protection hidden="1" locked="0"/>
    </xf>
    <xf numFmtId="0" fontId="0" fillId="0" borderId="34" xfId="0" applyBorder="1" applyAlignment="1" applyProtection="1">
      <alignment/>
      <protection hidden="1" locked="0"/>
    </xf>
    <xf numFmtId="0" fontId="0" fillId="0" borderId="32" xfId="0" applyBorder="1" applyAlignment="1" applyProtection="1">
      <alignment/>
      <protection hidden="1" locked="0"/>
    </xf>
    <xf numFmtId="0" fontId="0" fillId="0" borderId="33" xfId="0" applyBorder="1" applyAlignment="1" applyProtection="1">
      <alignment/>
      <protection hidden="1" locked="0"/>
    </xf>
    <xf numFmtId="0" fontId="0" fillId="0" borderId="46" xfId="0" applyBorder="1" applyAlignment="1" applyProtection="1">
      <alignment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47" xfId="0" applyBorder="1" applyAlignment="1" applyProtection="1">
      <alignment/>
      <protection hidden="1"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7" xfId="0" applyFont="1" applyBorder="1" applyAlignment="1" applyProtection="1">
      <alignment horizontal="center" vertical="center"/>
      <protection hidden="1" locked="0"/>
    </xf>
    <xf numFmtId="0" fontId="0" fillId="0" borderId="31" xfId="0" applyBorder="1" applyAlignment="1" applyProtection="1">
      <alignment/>
      <protection hidden="1" locked="0"/>
    </xf>
    <xf numFmtId="0" fontId="0" fillId="0" borderId="45" xfId="0" applyBorder="1" applyAlignment="1" applyProtection="1">
      <alignment/>
      <protection hidden="1" locked="0"/>
    </xf>
    <xf numFmtId="0" fontId="0" fillId="0" borderId="34" xfId="0" applyFont="1" applyBorder="1" applyAlignment="1" applyProtection="1">
      <alignment horizontal="center" vertical="center"/>
      <protection hidden="1" locked="0"/>
    </xf>
    <xf numFmtId="0" fontId="0" fillId="0" borderId="33" xfId="0" applyFont="1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>
      <alignment/>
      <protection hidden="1" locked="0"/>
    </xf>
    <xf numFmtId="0" fontId="0" fillId="0" borderId="0" xfId="0" applyFont="1" applyBorder="1" applyAlignment="1" applyProtection="1">
      <alignment horizontal="center" vertical="center"/>
      <protection hidden="1" locked="0"/>
    </xf>
    <xf numFmtId="0" fontId="0" fillId="0" borderId="43" xfId="0" applyBorder="1" applyAlignment="1" applyProtection="1">
      <alignment/>
      <protection hidden="1" locked="0"/>
    </xf>
    <xf numFmtId="0" fontId="0" fillId="0" borderId="44" xfId="0" applyBorder="1" applyAlignment="1" applyProtection="1">
      <alignment/>
      <protection hidden="1" locked="0"/>
    </xf>
    <xf numFmtId="0" fontId="0" fillId="0" borderId="45" xfId="0" applyFill="1" applyBorder="1" applyAlignment="1" applyProtection="1">
      <alignment/>
      <protection hidden="1" locked="0"/>
    </xf>
    <xf numFmtId="0" fontId="0" fillId="0" borderId="48" xfId="0" applyBorder="1" applyAlignment="1" applyProtection="1">
      <alignment/>
      <protection hidden="1" locked="0"/>
    </xf>
    <xf numFmtId="0" fontId="0" fillId="0" borderId="49" xfId="0" applyBorder="1" applyAlignment="1" applyProtection="1">
      <alignment/>
      <protection hidden="1" locked="0"/>
    </xf>
    <xf numFmtId="0" fontId="0" fillId="0" borderId="50" xfId="0" applyBorder="1" applyAlignment="1" applyProtection="1">
      <alignment/>
      <protection hidden="1" locked="0"/>
    </xf>
    <xf numFmtId="0" fontId="0" fillId="0" borderId="47" xfId="0" applyFill="1" applyBorder="1" applyAlignment="1" applyProtection="1">
      <alignment/>
      <protection hidden="1" locked="0"/>
    </xf>
    <xf numFmtId="0" fontId="0" fillId="0" borderId="0" xfId="0" applyFill="1" applyBorder="1" applyAlignment="1" applyProtection="1">
      <alignment/>
      <protection hidden="1" locked="0"/>
    </xf>
    <xf numFmtId="0" fontId="0" fillId="0" borderId="51" xfId="0" applyBorder="1" applyAlignment="1" applyProtection="1">
      <alignment/>
      <protection hidden="1" locked="0"/>
    </xf>
    <xf numFmtId="0" fontId="4" fillId="0" borderId="0" xfId="0" applyFont="1" applyBorder="1" applyAlignment="1" applyProtection="1">
      <alignment/>
      <protection hidden="1" locked="0"/>
    </xf>
    <xf numFmtId="0" fontId="0" fillId="0" borderId="39" xfId="0" applyBorder="1" applyAlignment="1" applyProtection="1">
      <alignment/>
      <protection hidden="1" locked="0"/>
    </xf>
    <xf numFmtId="0" fontId="0" fillId="0" borderId="40" xfId="0" applyBorder="1" applyAlignment="1" applyProtection="1">
      <alignment/>
      <protection hidden="1" locked="0"/>
    </xf>
    <xf numFmtId="0" fontId="0" fillId="0" borderId="41" xfId="0" applyBorder="1" applyAlignment="1" applyProtection="1">
      <alignment/>
      <protection hidden="1" locked="0"/>
    </xf>
    <xf numFmtId="0" fontId="0" fillId="0" borderId="42" xfId="0" applyBorder="1" applyAlignment="1" applyProtection="1">
      <alignment/>
      <protection hidden="1" locked="0"/>
    </xf>
    <xf numFmtId="0" fontId="0" fillId="0" borderId="9" xfId="0" applyFont="1" applyBorder="1" applyAlignment="1" applyProtection="1">
      <alignment horizontal="center" vertical="center"/>
      <protection hidden="1" locked="0"/>
    </xf>
    <xf numFmtId="0" fontId="0" fillId="0" borderId="35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/>
      <protection hidden="1" locked="0"/>
    </xf>
    <xf numFmtId="0" fontId="0" fillId="0" borderId="52" xfId="0" applyBorder="1" applyAlignment="1" applyProtection="1">
      <alignment/>
      <protection hidden="1" locked="0"/>
    </xf>
    <xf numFmtId="0" fontId="0" fillId="0" borderId="25" xfId="0" applyBorder="1" applyAlignment="1" applyProtection="1">
      <alignment/>
      <protection hidden="1" locked="0"/>
    </xf>
    <xf numFmtId="0" fontId="0" fillId="0" borderId="53" xfId="0" applyBorder="1" applyAlignment="1" applyProtection="1">
      <alignment/>
      <protection hidden="1" locked="0"/>
    </xf>
    <xf numFmtId="0" fontId="0" fillId="0" borderId="42" xfId="0" applyFill="1" applyBorder="1" applyAlignment="1" applyProtection="1">
      <alignment/>
      <protection hidden="1" locked="0"/>
    </xf>
    <xf numFmtId="0" fontId="0" fillId="0" borderId="40" xfId="0" applyFill="1" applyBorder="1" applyAlignment="1" applyProtection="1">
      <alignment/>
      <protection hidden="1" locked="0"/>
    </xf>
    <xf numFmtId="0" fontId="0" fillId="0" borderId="36" xfId="0" applyFont="1" applyBorder="1" applyAlignment="1" applyProtection="1">
      <alignment horizontal="center" vertical="center"/>
      <protection hidden="1" locked="0"/>
    </xf>
    <xf numFmtId="0" fontId="0" fillId="0" borderId="37" xfId="0" applyFont="1" applyBorder="1" applyAlignment="1" applyProtection="1">
      <alignment horizontal="center" vertical="center"/>
      <protection hidden="1" locked="0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4" xfId="0" applyBorder="1" applyAlignment="1" applyProtection="1">
      <alignment/>
      <protection hidden="1" locked="0"/>
    </xf>
    <xf numFmtId="0" fontId="0" fillId="2" borderId="17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 hidden="1" locked="0"/>
    </xf>
    <xf numFmtId="0" fontId="0" fillId="2" borderId="31" xfId="0" applyFill="1" applyBorder="1" applyAlignment="1" applyProtection="1">
      <alignment/>
      <protection hidden="1" locked="0"/>
    </xf>
    <xf numFmtId="0" fontId="0" fillId="2" borderId="17" xfId="0" applyFill="1" applyBorder="1" applyAlignment="1" applyProtection="1">
      <alignment/>
      <protection hidden="1" locked="0"/>
    </xf>
    <xf numFmtId="0" fontId="0" fillId="2" borderId="21" xfId="0" applyFill="1" applyBorder="1" applyAlignment="1" applyProtection="1">
      <alignment/>
      <protection hidden="1" locked="0"/>
    </xf>
    <xf numFmtId="0" fontId="0" fillId="2" borderId="9" xfId="0" applyFill="1" applyBorder="1" applyAlignment="1" applyProtection="1">
      <alignment/>
      <protection hidden="1" locked="0"/>
    </xf>
    <xf numFmtId="0" fontId="0" fillId="2" borderId="35" xfId="0" applyFill="1" applyBorder="1" applyAlignment="1" applyProtection="1">
      <alignment/>
      <protection hidden="1" locked="0"/>
    </xf>
    <xf numFmtId="0" fontId="0" fillId="2" borderId="18" xfId="0" applyFont="1" applyFill="1" applyBorder="1" applyAlignment="1" applyProtection="1">
      <alignment horizontal="center" vertical="center"/>
      <protection hidden="1" locked="0"/>
    </xf>
    <xf numFmtId="0" fontId="0" fillId="2" borderId="19" xfId="0" applyFont="1" applyFill="1" applyBorder="1" applyAlignment="1" applyProtection="1">
      <alignment horizontal="center" vertical="center"/>
      <protection hidden="1" locked="0"/>
    </xf>
    <xf numFmtId="0" fontId="0" fillId="2" borderId="20" xfId="0" applyFont="1" applyFill="1" applyBorder="1" applyAlignment="1" applyProtection="1">
      <alignment horizontal="center" vertical="center"/>
      <protection hidden="1" locked="0"/>
    </xf>
    <xf numFmtId="0" fontId="0" fillId="2" borderId="7" xfId="0" applyFont="1" applyFill="1" applyBorder="1" applyAlignment="1" applyProtection="1">
      <alignment horizontal="center" vertical="center"/>
      <protection hidden="1" locked="0"/>
    </xf>
    <xf numFmtId="0" fontId="0" fillId="2" borderId="8" xfId="0" applyFont="1" applyFill="1" applyBorder="1" applyAlignment="1" applyProtection="1">
      <alignment horizontal="center" vertical="center"/>
      <protection hidden="1" locked="0"/>
    </xf>
    <xf numFmtId="0" fontId="0" fillId="2" borderId="32" xfId="0" applyFont="1" applyFill="1" applyBorder="1" applyAlignment="1" applyProtection="1">
      <alignment horizontal="center" vertical="center"/>
      <protection hidden="1" locked="0"/>
    </xf>
    <xf numFmtId="0" fontId="0" fillId="2" borderId="33" xfId="0" applyFont="1" applyFill="1" applyBorder="1" applyAlignment="1" applyProtection="1">
      <alignment horizontal="center" vertical="center"/>
      <protection hidden="1" locked="0"/>
    </xf>
    <xf numFmtId="0" fontId="0" fillId="2" borderId="54" xfId="0" applyFont="1" applyFill="1" applyBorder="1" applyAlignment="1" applyProtection="1">
      <alignment horizontal="center" vertical="center"/>
      <protection hidden="1" locked="0"/>
    </xf>
    <xf numFmtId="0" fontId="0" fillId="2" borderId="22" xfId="0" applyFont="1" applyFill="1" applyBorder="1" applyAlignment="1" applyProtection="1">
      <alignment horizontal="center" vertical="center"/>
      <protection hidden="1" locked="0"/>
    </xf>
    <xf numFmtId="0" fontId="0" fillId="2" borderId="6" xfId="0" applyFont="1" applyFill="1" applyBorder="1" applyAlignment="1" applyProtection="1">
      <alignment horizontal="center" vertical="center"/>
      <protection hidden="1" locked="0"/>
    </xf>
    <xf numFmtId="0" fontId="0" fillId="2" borderId="10" xfId="0" applyFont="1" applyFill="1" applyBorder="1" applyAlignment="1" applyProtection="1">
      <alignment horizontal="center" vertical="center"/>
      <protection hidden="1" locked="0"/>
    </xf>
    <xf numFmtId="0" fontId="0" fillId="2" borderId="32" xfId="0" applyFill="1" applyBorder="1" applyAlignment="1" applyProtection="1">
      <alignment/>
      <protection hidden="1" locked="0"/>
    </xf>
    <xf numFmtId="0" fontId="0" fillId="2" borderId="33" xfId="0" applyFill="1" applyBorder="1" applyAlignment="1" applyProtection="1">
      <alignment/>
      <protection hidden="1" locked="0"/>
    </xf>
    <xf numFmtId="0" fontId="0" fillId="2" borderId="34" xfId="0" applyFill="1" applyBorder="1" applyAlignment="1" applyProtection="1">
      <alignment/>
      <protection hidden="1" locked="0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38" xfId="0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/>
      <protection hidden="1" locked="0"/>
    </xf>
    <xf numFmtId="0" fontId="0" fillId="0" borderId="37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0" fillId="0" borderId="55" xfId="0" applyBorder="1" applyAlignment="1" applyProtection="1">
      <alignment/>
      <protection hidden="1" locked="0"/>
    </xf>
    <xf numFmtId="0" fontId="0" fillId="0" borderId="3" xfId="0" applyBorder="1" applyAlignment="1" applyProtection="1">
      <alignment/>
      <protection hidden="1" locked="0"/>
    </xf>
    <xf numFmtId="0" fontId="0" fillId="0" borderId="56" xfId="0" applyBorder="1" applyAlignment="1" applyProtection="1">
      <alignment/>
      <protection hidden="1" locked="0"/>
    </xf>
    <xf numFmtId="0" fontId="0" fillId="0" borderId="58" xfId="0" applyBorder="1" applyAlignment="1">
      <alignment/>
    </xf>
    <xf numFmtId="0" fontId="0" fillId="0" borderId="54" xfId="0" applyBorder="1" applyAlignment="1">
      <alignment/>
    </xf>
    <xf numFmtId="0" fontId="0" fillId="0" borderId="37" xfId="0" applyBorder="1" applyAlignment="1">
      <alignment/>
    </xf>
    <xf numFmtId="0" fontId="0" fillId="0" borderId="57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48" xfId="0" applyBorder="1" applyAlignment="1">
      <alignment/>
    </xf>
    <xf numFmtId="0" fontId="0" fillId="0" borderId="62" xfId="0" applyBorder="1" applyAlignment="1">
      <alignment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/>
      <protection hidden="1" locked="0"/>
    </xf>
    <xf numFmtId="0" fontId="0" fillId="0" borderId="37" xfId="0" applyBorder="1" applyAlignment="1" applyProtection="1">
      <alignment horizontal="center"/>
      <protection hidden="1" locked="0"/>
    </xf>
    <xf numFmtId="0" fontId="0" fillId="0" borderId="33" xfId="0" applyBorder="1" applyAlignment="1" applyProtection="1">
      <alignment horizontal="center"/>
      <protection hidden="1" locked="0"/>
    </xf>
    <xf numFmtId="0" fontId="0" fillId="0" borderId="34" xfId="0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 horizontal="center"/>
      <protection hidden="1" locked="0"/>
    </xf>
    <xf numFmtId="0" fontId="0" fillId="0" borderId="7" xfId="0" applyBorder="1" applyAlignment="1">
      <alignment horizontal="left" wrapText="1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63" xfId="0" applyBorder="1" applyAlignment="1" applyProtection="1">
      <alignment horizontal="center"/>
      <protection hidden="1" locked="0"/>
    </xf>
    <xf numFmtId="0" fontId="0" fillId="0" borderId="7" xfId="0" applyBorder="1" applyAlignment="1" applyProtection="1">
      <alignment horizontal="left" vertical="top" wrapText="1"/>
      <protection hidden="1" locked="0"/>
    </xf>
    <xf numFmtId="0" fontId="0" fillId="0" borderId="8" xfId="0" applyBorder="1" applyAlignment="1" applyProtection="1">
      <alignment horizontal="center"/>
      <protection hidden="1" locked="0"/>
    </xf>
    <xf numFmtId="0" fontId="0" fillId="0" borderId="47" xfId="0" applyBorder="1" applyAlignment="1" applyProtection="1">
      <alignment horizontal="center"/>
      <protection hidden="1" locked="0"/>
    </xf>
    <xf numFmtId="0" fontId="0" fillId="0" borderId="6" xfId="0" applyBorder="1" applyAlignment="1" applyProtection="1">
      <alignment horizontal="center"/>
      <protection hidden="1"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4" xfId="0" applyBorder="1" applyAlignment="1" applyProtection="1">
      <alignment/>
      <protection hidden="1" locked="0"/>
    </xf>
    <xf numFmtId="0" fontId="0" fillId="0" borderId="7" xfId="0" applyBorder="1" applyAlignment="1" applyProtection="1">
      <alignment/>
      <protection hidden="1" locked="0"/>
    </xf>
    <xf numFmtId="0" fontId="0" fillId="0" borderId="10" xfId="0" applyBorder="1" applyAlignment="1" applyProtection="1">
      <alignment/>
      <protection hidden="1" locked="0"/>
    </xf>
    <xf numFmtId="0" fontId="0" fillId="0" borderId="6" xfId="0" applyBorder="1" applyAlignment="1" applyProtection="1">
      <alignment/>
      <protection hidden="1"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3"/>
  <sheetViews>
    <sheetView tabSelected="1" zoomScale="75" zoomScaleNormal="75" workbookViewId="0" topLeftCell="A1">
      <selection activeCell="N35" sqref="N35"/>
    </sheetView>
  </sheetViews>
  <sheetFormatPr defaultColWidth="9.00390625" defaultRowHeight="13.5"/>
  <cols>
    <col min="1" max="1" width="5.625" style="0" customWidth="1"/>
    <col min="2" max="2" width="10.00390625" style="0" customWidth="1"/>
    <col min="3" max="3" width="5.25390625" style="0" bestFit="1" customWidth="1"/>
    <col min="4" max="4" width="10.00390625" style="0" customWidth="1"/>
    <col min="5" max="32" width="6.625" style="0" customWidth="1"/>
  </cols>
  <sheetData>
    <row r="1" spans="1:32" ht="21">
      <c r="A1" s="86" t="s">
        <v>83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</row>
    <row r="2" spans="1:32" ht="14.25" thickBo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</row>
    <row r="3" spans="1:32" ht="13.5">
      <c r="A3" s="50"/>
      <c r="B3" s="51"/>
      <c r="C3" s="140" t="s">
        <v>76</v>
      </c>
      <c r="D3" s="120"/>
      <c r="E3" s="144" t="s">
        <v>79</v>
      </c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8"/>
      <c r="S3" s="140" t="s">
        <v>102</v>
      </c>
      <c r="T3" s="141"/>
      <c r="U3" s="120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</row>
    <row r="4" spans="1:32" ht="14.25" thickBot="1">
      <c r="A4" s="52" t="s">
        <v>81</v>
      </c>
      <c r="B4" s="53" t="s">
        <v>39</v>
      </c>
      <c r="C4" s="54" t="s">
        <v>66</v>
      </c>
      <c r="D4" s="55" t="s">
        <v>67</v>
      </c>
      <c r="E4" s="56" t="s">
        <v>3</v>
      </c>
      <c r="F4" s="57" t="s">
        <v>4</v>
      </c>
      <c r="G4" s="57" t="s">
        <v>5</v>
      </c>
      <c r="H4" s="57" t="s">
        <v>6</v>
      </c>
      <c r="I4" s="57" t="s">
        <v>7</v>
      </c>
      <c r="J4" s="57" t="s">
        <v>8</v>
      </c>
      <c r="K4" s="57" t="s">
        <v>9</v>
      </c>
      <c r="L4" s="57" t="s">
        <v>10</v>
      </c>
      <c r="M4" s="57" t="s">
        <v>11</v>
      </c>
      <c r="N4" s="57" t="s">
        <v>12</v>
      </c>
      <c r="O4" s="57" t="s">
        <v>13</v>
      </c>
      <c r="P4" s="57" t="s">
        <v>14</v>
      </c>
      <c r="Q4" s="57" t="s">
        <v>15</v>
      </c>
      <c r="R4" s="96" t="s">
        <v>16</v>
      </c>
      <c r="S4" s="54" t="s">
        <v>66</v>
      </c>
      <c r="T4" s="142" t="s">
        <v>67</v>
      </c>
      <c r="U4" s="143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</row>
    <row r="5" spans="1:32" ht="13.5">
      <c r="A5" s="97">
        <v>0</v>
      </c>
      <c r="B5" s="58" t="s">
        <v>40</v>
      </c>
      <c r="C5" s="101" t="s">
        <v>106</v>
      </c>
      <c r="D5" s="85" t="str">
        <f>IF(C5="","",VLOOKUP(C5,'《D》ｱｲﾄﾞﾚｽ組合せ'!$A$4:$B$11,2,FALSE))</f>
        <v>非時の司</v>
      </c>
      <c r="E5" s="104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6"/>
      <c r="S5" s="101">
        <v>0</v>
      </c>
      <c r="T5" s="136" t="str">
        <f>IF(S5="","",VLOOKUP(S5,'《D》ｱｲﾄﾞﾚｽ各個'!$A$4:$B$9,2,FALSE))</f>
        <v>なし</v>
      </c>
      <c r="U5" s="137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</row>
    <row r="6" spans="1:32" ht="13.5">
      <c r="A6" s="98">
        <v>0</v>
      </c>
      <c r="B6" s="60" t="s">
        <v>41</v>
      </c>
      <c r="C6" s="102" t="s">
        <v>107</v>
      </c>
      <c r="D6" s="61" t="str">
        <f>IF(C6="","",VLOOKUP(C6,'《D》ｱｲﾄﾞﾚｽ組合せ'!$A$4:$B$11,2,FALSE))</f>
        <v>非時の司</v>
      </c>
      <c r="E6" s="104"/>
      <c r="F6" s="105"/>
      <c r="G6" s="105"/>
      <c r="H6" s="105"/>
      <c r="I6" s="105"/>
      <c r="J6" s="105"/>
      <c r="K6" s="105"/>
      <c r="L6" s="105"/>
      <c r="M6" s="105"/>
      <c r="N6" s="107"/>
      <c r="O6" s="107"/>
      <c r="P6" s="107"/>
      <c r="Q6" s="107"/>
      <c r="R6" s="108"/>
      <c r="S6" s="102">
        <v>0</v>
      </c>
      <c r="T6" s="136" t="str">
        <f>IF(S6="","",VLOOKUP(S6,'《D》ｱｲﾄﾞﾚｽ各個'!$A$4:$B$9,2,FALSE))</f>
        <v>なし</v>
      </c>
      <c r="U6" s="137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</row>
    <row r="7" spans="1:32" ht="13.5">
      <c r="A7" s="98">
        <v>0</v>
      </c>
      <c r="B7" s="60" t="s">
        <v>42</v>
      </c>
      <c r="C7" s="102" t="s">
        <v>68</v>
      </c>
      <c r="D7" s="61" t="str">
        <f>IF(C7="","",VLOOKUP(C7,'《D》ｱｲﾄﾞﾚｽ組合せ'!$A$4:$B$11,2,FALSE))</f>
        <v>非時の司</v>
      </c>
      <c r="E7" s="104"/>
      <c r="F7" s="105"/>
      <c r="G7" s="105"/>
      <c r="H7" s="105"/>
      <c r="I7" s="105"/>
      <c r="J7" s="105"/>
      <c r="K7" s="105"/>
      <c r="L7" s="105"/>
      <c r="M7" s="105"/>
      <c r="N7" s="107"/>
      <c r="O7" s="107"/>
      <c r="P7" s="107"/>
      <c r="Q7" s="107"/>
      <c r="R7" s="108"/>
      <c r="S7" s="102">
        <v>0</v>
      </c>
      <c r="T7" s="136" t="str">
        <f>IF(S7="","",VLOOKUP(S7,'《D》ｱｲﾄﾞﾚｽ各個'!$A$4:$B$9,2,FALSE))</f>
        <v>なし</v>
      </c>
      <c r="U7" s="137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</row>
    <row r="8" spans="1:32" ht="13.5">
      <c r="A8" s="98">
        <v>0</v>
      </c>
      <c r="B8" s="60" t="s">
        <v>43</v>
      </c>
      <c r="C8" s="102" t="s">
        <v>68</v>
      </c>
      <c r="D8" s="61" t="str">
        <f>IF(C8="","",VLOOKUP(C8,'《D》ｱｲﾄﾞﾚｽ組合せ'!$A$4:$B$11,2,FALSE))</f>
        <v>非時の司</v>
      </c>
      <c r="E8" s="104"/>
      <c r="F8" s="105"/>
      <c r="G8" s="105"/>
      <c r="H8" s="105"/>
      <c r="I8" s="105"/>
      <c r="J8" s="105"/>
      <c r="K8" s="105"/>
      <c r="L8" s="105"/>
      <c r="M8" s="105"/>
      <c r="N8" s="107"/>
      <c r="O8" s="107"/>
      <c r="P8" s="107"/>
      <c r="Q8" s="107"/>
      <c r="R8" s="108"/>
      <c r="S8" s="102">
        <v>0</v>
      </c>
      <c r="T8" s="136" t="str">
        <f>IF(S8="","",VLOOKUP(S8,'《D》ｱｲﾄﾞﾚｽ各個'!$A$4:$B$9,2,FALSE))</f>
        <v>なし</v>
      </c>
      <c r="U8" s="137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</row>
    <row r="9" spans="1:32" ht="13.5">
      <c r="A9" s="98">
        <v>0</v>
      </c>
      <c r="B9" s="60" t="s">
        <v>44</v>
      </c>
      <c r="C9" s="102" t="s">
        <v>68</v>
      </c>
      <c r="D9" s="61" t="str">
        <f>IF(C9="","",VLOOKUP(C9,'《D》ｱｲﾄﾞﾚｽ組合せ'!$A$4:$B$11,2,FALSE))</f>
        <v>非時の司</v>
      </c>
      <c r="E9" s="104"/>
      <c r="F9" s="105"/>
      <c r="G9" s="105"/>
      <c r="H9" s="105"/>
      <c r="I9" s="105"/>
      <c r="J9" s="105"/>
      <c r="K9" s="105"/>
      <c r="L9" s="105"/>
      <c r="M9" s="105"/>
      <c r="N9" s="107"/>
      <c r="O9" s="107"/>
      <c r="P9" s="107"/>
      <c r="Q9" s="107"/>
      <c r="R9" s="108"/>
      <c r="S9" s="102">
        <v>0</v>
      </c>
      <c r="T9" s="136" t="str">
        <f>IF(S9="","",VLOOKUP(S9,'《D》ｱｲﾄﾞﾚｽ各個'!$A$4:$B$9,2,FALSE))</f>
        <v>なし</v>
      </c>
      <c r="U9" s="137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</row>
    <row r="10" spans="1:32" ht="13.5">
      <c r="A10" s="98">
        <v>0</v>
      </c>
      <c r="B10" s="60" t="s">
        <v>45</v>
      </c>
      <c r="C10" s="102" t="s">
        <v>68</v>
      </c>
      <c r="D10" s="61" t="str">
        <f>IF(C10="","",VLOOKUP(C10,'《D》ｱｲﾄﾞﾚｽ組合せ'!$A$4:$B$11,2,FALSE))</f>
        <v>非時の司</v>
      </c>
      <c r="E10" s="104"/>
      <c r="F10" s="105"/>
      <c r="G10" s="105"/>
      <c r="H10" s="105"/>
      <c r="I10" s="105"/>
      <c r="J10" s="105"/>
      <c r="K10" s="105"/>
      <c r="L10" s="105"/>
      <c r="M10" s="105"/>
      <c r="N10" s="107"/>
      <c r="O10" s="107"/>
      <c r="P10" s="107"/>
      <c r="Q10" s="107"/>
      <c r="R10" s="108"/>
      <c r="S10" s="102">
        <v>0</v>
      </c>
      <c r="T10" s="136" t="str">
        <f>IF(S10="","",VLOOKUP(S10,'《D》ｱｲﾄﾞﾚｽ各個'!$A$4:$B$9,2,FALSE))</f>
        <v>なし</v>
      </c>
      <c r="U10" s="137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</row>
    <row r="11" spans="1:32" ht="13.5">
      <c r="A11" s="98">
        <v>0</v>
      </c>
      <c r="B11" s="60" t="s">
        <v>46</v>
      </c>
      <c r="C11" s="102" t="s">
        <v>68</v>
      </c>
      <c r="D11" s="61" t="str">
        <f>IF(C11="","",VLOOKUP(C11,'《D》ｱｲﾄﾞﾚｽ組合せ'!$A$4:$B$11,2,FALSE))</f>
        <v>非時の司</v>
      </c>
      <c r="E11" s="104"/>
      <c r="F11" s="105"/>
      <c r="G11" s="105"/>
      <c r="H11" s="105"/>
      <c r="I11" s="105"/>
      <c r="J11" s="105"/>
      <c r="K11" s="105"/>
      <c r="L11" s="105"/>
      <c r="M11" s="105"/>
      <c r="N11" s="107"/>
      <c r="O11" s="107"/>
      <c r="P11" s="107"/>
      <c r="Q11" s="107"/>
      <c r="R11" s="108"/>
      <c r="S11" s="102">
        <v>0</v>
      </c>
      <c r="T11" s="136" t="str">
        <f>IF(S11="","",VLOOKUP(S11,'《D》ｱｲﾄﾞﾚｽ各個'!$A$4:$B$9,2,FALSE))</f>
        <v>なし</v>
      </c>
      <c r="U11" s="137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</row>
    <row r="12" spans="1:32" ht="13.5">
      <c r="A12" s="98">
        <v>0</v>
      </c>
      <c r="B12" s="60" t="s">
        <v>47</v>
      </c>
      <c r="C12" s="102" t="s">
        <v>68</v>
      </c>
      <c r="D12" s="61" t="str">
        <f>IF(C12="","",VLOOKUP(C12,'《D》ｱｲﾄﾞﾚｽ組合せ'!$A$4:$B$11,2,FALSE))</f>
        <v>非時の司</v>
      </c>
      <c r="E12" s="104"/>
      <c r="F12" s="105"/>
      <c r="G12" s="105"/>
      <c r="H12" s="105"/>
      <c r="I12" s="105"/>
      <c r="J12" s="105"/>
      <c r="K12" s="105"/>
      <c r="L12" s="105"/>
      <c r="M12" s="105"/>
      <c r="N12" s="107"/>
      <c r="O12" s="107"/>
      <c r="P12" s="107"/>
      <c r="Q12" s="107"/>
      <c r="R12" s="108"/>
      <c r="S12" s="102">
        <v>0</v>
      </c>
      <c r="T12" s="136" t="str">
        <f>IF(S12="","",VLOOKUP(S12,'《D》ｱｲﾄﾞﾚｽ各個'!$A$4:$B$9,2,FALSE))</f>
        <v>なし</v>
      </c>
      <c r="U12" s="137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</row>
    <row r="13" spans="1:32" ht="13.5">
      <c r="A13" s="98">
        <v>0</v>
      </c>
      <c r="B13" s="60" t="s">
        <v>48</v>
      </c>
      <c r="C13" s="102" t="s">
        <v>68</v>
      </c>
      <c r="D13" s="61" t="str">
        <f>IF(C13="","",VLOOKUP(C13,'《D》ｱｲﾄﾞﾚｽ組合せ'!$A$4:$B$11,2,FALSE))</f>
        <v>非時の司</v>
      </c>
      <c r="E13" s="104"/>
      <c r="F13" s="105"/>
      <c r="G13" s="105"/>
      <c r="H13" s="105"/>
      <c r="I13" s="105"/>
      <c r="J13" s="105"/>
      <c r="K13" s="105"/>
      <c r="L13" s="105"/>
      <c r="M13" s="105"/>
      <c r="N13" s="107"/>
      <c r="O13" s="107"/>
      <c r="P13" s="107"/>
      <c r="Q13" s="107"/>
      <c r="R13" s="108"/>
      <c r="S13" s="102">
        <v>0</v>
      </c>
      <c r="T13" s="136" t="str">
        <f>IF(S13="","",VLOOKUP(S13,'《D》ｱｲﾄﾞﾚｽ各個'!$A$4:$B$9,2,FALSE))</f>
        <v>なし</v>
      </c>
      <c r="U13" s="137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</row>
    <row r="14" spans="1:32" ht="13.5">
      <c r="A14" s="98">
        <v>0</v>
      </c>
      <c r="B14" s="60" t="s">
        <v>49</v>
      </c>
      <c r="C14" s="102" t="s">
        <v>68</v>
      </c>
      <c r="D14" s="61" t="str">
        <f>IF(C14="","",VLOOKUP(C14,'《D》ｱｲﾄﾞﾚｽ組合せ'!$A$4:$B$11,2,FALSE))</f>
        <v>非時の司</v>
      </c>
      <c r="E14" s="104"/>
      <c r="F14" s="105"/>
      <c r="G14" s="105"/>
      <c r="H14" s="105"/>
      <c r="I14" s="105"/>
      <c r="J14" s="105"/>
      <c r="K14" s="105"/>
      <c r="L14" s="105"/>
      <c r="M14" s="105"/>
      <c r="N14" s="107"/>
      <c r="O14" s="107"/>
      <c r="P14" s="107"/>
      <c r="Q14" s="107"/>
      <c r="R14" s="108"/>
      <c r="S14" s="102">
        <v>0</v>
      </c>
      <c r="T14" s="136" t="str">
        <f>IF(S14="","",VLOOKUP(S14,'《D》ｱｲﾄﾞﾚｽ各個'!$A$4:$B$9,2,FALSE))</f>
        <v>なし</v>
      </c>
      <c r="U14" s="137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</row>
    <row r="15" spans="1:32" ht="13.5">
      <c r="A15" s="98">
        <v>0</v>
      </c>
      <c r="B15" s="60" t="s">
        <v>50</v>
      </c>
      <c r="C15" s="102" t="s">
        <v>107</v>
      </c>
      <c r="D15" s="61" t="str">
        <f>IF(C15="","",VLOOKUP(C15,'《D》ｱｲﾄﾞﾚｽ組合せ'!$A$4:$B$11,2,FALSE))</f>
        <v>非時の司</v>
      </c>
      <c r="E15" s="104"/>
      <c r="F15" s="105"/>
      <c r="G15" s="105"/>
      <c r="H15" s="105"/>
      <c r="I15" s="105"/>
      <c r="J15" s="105"/>
      <c r="K15" s="105"/>
      <c r="L15" s="105"/>
      <c r="M15" s="105"/>
      <c r="N15" s="107"/>
      <c r="O15" s="107"/>
      <c r="P15" s="107"/>
      <c r="Q15" s="107"/>
      <c r="R15" s="108"/>
      <c r="S15" s="102">
        <v>0</v>
      </c>
      <c r="T15" s="136" t="str">
        <f>IF(S15="","",VLOOKUP(S15,'《D》ｱｲﾄﾞﾚｽ各個'!$A$4:$B$9,2,FALSE))</f>
        <v>なし</v>
      </c>
      <c r="U15" s="137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</row>
    <row r="16" spans="1:32" ht="14.25" thickBot="1">
      <c r="A16" s="99">
        <v>0</v>
      </c>
      <c r="B16" s="64"/>
      <c r="C16" s="103"/>
      <c r="D16" s="65"/>
      <c r="E16" s="109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1"/>
      <c r="S16" s="103"/>
      <c r="T16" s="138">
        <f>IF(S16="","",VLOOKUP(S16,'《D》ｱｲﾄﾞﾚｽ各個'!$A$5:$B$9,2,FALSE))</f>
      </c>
      <c r="U16" s="13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</row>
    <row r="17" spans="1:32" ht="14.25" thickBot="1">
      <c r="A17" s="67"/>
      <c r="B17" s="67"/>
      <c r="C17" s="67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</row>
    <row r="18" spans="1:32" ht="13.5">
      <c r="A18" s="69"/>
      <c r="B18" s="70"/>
      <c r="C18" s="140" t="s">
        <v>76</v>
      </c>
      <c r="D18" s="120"/>
      <c r="E18" s="140" t="s">
        <v>79</v>
      </c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20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</row>
    <row r="19" spans="1:32" ht="14.25" thickBot="1">
      <c r="A19" s="63" t="s">
        <v>89</v>
      </c>
      <c r="B19" s="71" t="s">
        <v>87</v>
      </c>
      <c r="C19" s="54" t="s">
        <v>66</v>
      </c>
      <c r="D19" s="55" t="s">
        <v>67</v>
      </c>
      <c r="E19" s="72" t="s">
        <v>3</v>
      </c>
      <c r="F19" s="73" t="s">
        <v>4</v>
      </c>
      <c r="G19" s="73" t="s">
        <v>5</v>
      </c>
      <c r="H19" s="73" t="s">
        <v>6</v>
      </c>
      <c r="I19" s="73" t="s">
        <v>7</v>
      </c>
      <c r="J19" s="73" t="s">
        <v>8</v>
      </c>
      <c r="K19" s="73" t="s">
        <v>9</v>
      </c>
      <c r="L19" s="73" t="s">
        <v>10</v>
      </c>
      <c r="M19" s="73" t="s">
        <v>11</v>
      </c>
      <c r="N19" s="73" t="s">
        <v>12</v>
      </c>
      <c r="O19" s="73" t="s">
        <v>13</v>
      </c>
      <c r="P19" s="73" t="s">
        <v>14</v>
      </c>
      <c r="Q19" s="73" t="s">
        <v>15</v>
      </c>
      <c r="R19" s="74" t="s">
        <v>16</v>
      </c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</row>
    <row r="20" spans="1:32" ht="13.5">
      <c r="A20" s="100">
        <v>0</v>
      </c>
      <c r="B20" s="58" t="s">
        <v>90</v>
      </c>
      <c r="C20" s="101" t="s">
        <v>107</v>
      </c>
      <c r="D20" s="59" t="str">
        <f>IF(C20="","",VLOOKUP(C20,'《D》ｱｲﾄﾞﾚｽ組合せ'!$A$4:$B$11,2,FALSE))</f>
        <v>非時の司</v>
      </c>
      <c r="E20" s="104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12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</row>
    <row r="21" spans="1:32" ht="13.5">
      <c r="A21" s="98">
        <v>0</v>
      </c>
      <c r="B21" s="60" t="s">
        <v>91</v>
      </c>
      <c r="C21" s="102" t="s">
        <v>107</v>
      </c>
      <c r="D21" s="59" t="str">
        <f>IF(C21="","",VLOOKUP(C21,'《D》ｱｲﾄﾞﾚｽ組合せ'!$A$4:$B$11,2,FALSE))</f>
        <v>非時の司</v>
      </c>
      <c r="E21" s="113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14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</row>
    <row r="22" spans="1:32" ht="13.5">
      <c r="A22" s="98">
        <v>0</v>
      </c>
      <c r="B22" s="75" t="s">
        <v>92</v>
      </c>
      <c r="C22" s="102" t="s">
        <v>106</v>
      </c>
      <c r="D22" s="59" t="str">
        <f>IF(C22="","",VLOOKUP(C22,'《D》ｱｲﾄﾞﾚｽ組合せ'!$A$4:$B$11,2,FALSE))</f>
        <v>非時の司</v>
      </c>
      <c r="E22" s="113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14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</row>
    <row r="23" spans="1:32" ht="14.25" thickBot="1">
      <c r="A23" s="99">
        <v>0</v>
      </c>
      <c r="B23" s="71" t="s">
        <v>93</v>
      </c>
      <c r="C23" s="103" t="s">
        <v>107</v>
      </c>
      <c r="D23" s="65" t="str">
        <f>IF(C23="","",VLOOKUP(C23,'《D》ｱｲﾄﾞﾚｽ組合せ'!$A$4:$B$11,2,FALSE))</f>
        <v>非時の司</v>
      </c>
      <c r="E23" s="115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7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</row>
    <row r="24" spans="1:32" ht="13.5">
      <c r="A24" s="76"/>
      <c r="B24" s="76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</row>
    <row r="25" spans="1:32" ht="13.5">
      <c r="A25" s="150" t="s">
        <v>78</v>
      </c>
      <c r="B25" s="151"/>
      <c r="C25" s="151"/>
      <c r="D25" s="151"/>
      <c r="E25" s="151"/>
      <c r="F25" s="151"/>
      <c r="G25" s="151"/>
      <c r="H25" s="151"/>
      <c r="I25" s="151"/>
      <c r="J25" s="152"/>
      <c r="K25" s="49"/>
      <c r="L25" s="147" t="s">
        <v>103</v>
      </c>
      <c r="M25" s="147"/>
      <c r="N25" s="147"/>
      <c r="O25" s="147"/>
      <c r="P25" s="147"/>
      <c r="Q25" s="49"/>
      <c r="R25" s="49" t="s">
        <v>82</v>
      </c>
      <c r="S25" s="49"/>
      <c r="T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</row>
    <row r="26" spans="1:32" ht="13.5">
      <c r="A26" s="149" t="s">
        <v>77</v>
      </c>
      <c r="B26" s="149"/>
      <c r="C26" s="149"/>
      <c r="D26" s="149"/>
      <c r="E26" s="149"/>
      <c r="F26" s="149"/>
      <c r="G26" s="149"/>
      <c r="H26" s="149"/>
      <c r="I26" s="149"/>
      <c r="J26" s="149"/>
      <c r="K26" s="49"/>
      <c r="L26" s="145" t="s">
        <v>105</v>
      </c>
      <c r="M26" s="146"/>
      <c r="N26" s="146"/>
      <c r="O26" s="146"/>
      <c r="P26" s="146"/>
      <c r="Q26" s="49"/>
      <c r="R26" s="49" t="s">
        <v>100</v>
      </c>
      <c r="S26" s="49"/>
      <c r="T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</row>
    <row r="27" spans="1:32" ht="13.5">
      <c r="A27" s="149"/>
      <c r="B27" s="149"/>
      <c r="C27" s="149"/>
      <c r="D27" s="149"/>
      <c r="E27" s="149"/>
      <c r="F27" s="149"/>
      <c r="G27" s="149"/>
      <c r="H27" s="149"/>
      <c r="I27" s="149"/>
      <c r="J27" s="149"/>
      <c r="K27" s="49"/>
      <c r="L27" s="146"/>
      <c r="M27" s="146"/>
      <c r="N27" s="146"/>
      <c r="O27" s="146"/>
      <c r="P27" s="146"/>
      <c r="Q27" s="49"/>
      <c r="R27" s="49" t="s">
        <v>80</v>
      </c>
      <c r="S27" s="49"/>
      <c r="T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</row>
    <row r="28" spans="1:32" ht="13.5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49"/>
      <c r="L28" s="146"/>
      <c r="M28" s="146"/>
      <c r="N28" s="146"/>
      <c r="O28" s="146"/>
      <c r="P28" s="146"/>
      <c r="Q28" s="49"/>
      <c r="R28" s="49" t="s">
        <v>94</v>
      </c>
      <c r="S28" s="49"/>
      <c r="T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</row>
    <row r="29" spans="1:32" ht="13.5">
      <c r="A29" s="149"/>
      <c r="B29" s="149"/>
      <c r="C29" s="149"/>
      <c r="D29" s="149"/>
      <c r="E29" s="149"/>
      <c r="F29" s="149"/>
      <c r="G29" s="149"/>
      <c r="H29" s="149"/>
      <c r="I29" s="149"/>
      <c r="J29" s="1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</row>
    <row r="30" spans="1:32" ht="14.25" thickBot="1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</row>
    <row r="31" spans="1:32" ht="14.25" thickTop="1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</row>
    <row r="32" spans="1:32" ht="21.75" thickBot="1">
      <c r="A32" s="78" t="s">
        <v>84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</row>
    <row r="33" spans="1:32" ht="13.5">
      <c r="A33" s="67"/>
      <c r="B33" s="67"/>
      <c r="C33" s="67"/>
      <c r="D33" s="67"/>
      <c r="E33" s="140" t="s">
        <v>85</v>
      </c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20"/>
      <c r="S33" s="144" t="s">
        <v>86</v>
      </c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20"/>
    </row>
    <row r="34" spans="1:32" ht="14.25" thickBot="1">
      <c r="A34" s="67"/>
      <c r="B34" s="67"/>
      <c r="C34" s="67"/>
      <c r="D34" s="67"/>
      <c r="E34" s="87" t="s">
        <v>3</v>
      </c>
      <c r="F34" s="88" t="s">
        <v>4</v>
      </c>
      <c r="G34" s="88" t="s">
        <v>5</v>
      </c>
      <c r="H34" s="88" t="s">
        <v>6</v>
      </c>
      <c r="I34" s="88" t="s">
        <v>7</v>
      </c>
      <c r="J34" s="88" t="s">
        <v>8</v>
      </c>
      <c r="K34" s="88" t="s">
        <v>9</v>
      </c>
      <c r="L34" s="88" t="s">
        <v>10</v>
      </c>
      <c r="M34" s="88" t="s">
        <v>11</v>
      </c>
      <c r="N34" s="88" t="s">
        <v>12</v>
      </c>
      <c r="O34" s="88" t="s">
        <v>13</v>
      </c>
      <c r="P34" s="88" t="s">
        <v>14</v>
      </c>
      <c r="Q34" s="88" t="s">
        <v>15</v>
      </c>
      <c r="R34" s="89" t="s">
        <v>16</v>
      </c>
      <c r="S34" s="56" t="s">
        <v>3</v>
      </c>
      <c r="T34" s="57" t="s">
        <v>4</v>
      </c>
      <c r="U34" s="57" t="s">
        <v>5</v>
      </c>
      <c r="V34" s="57" t="s">
        <v>6</v>
      </c>
      <c r="W34" s="57" t="s">
        <v>7</v>
      </c>
      <c r="X34" s="57" t="s">
        <v>8</v>
      </c>
      <c r="Y34" s="57" t="s">
        <v>9</v>
      </c>
      <c r="Z34" s="57" t="s">
        <v>10</v>
      </c>
      <c r="AA34" s="57" t="s">
        <v>11</v>
      </c>
      <c r="AB34" s="57" t="s">
        <v>12</v>
      </c>
      <c r="AC34" s="57" t="s">
        <v>13</v>
      </c>
      <c r="AD34" s="57" t="s">
        <v>14</v>
      </c>
      <c r="AE34" s="57" t="s">
        <v>15</v>
      </c>
      <c r="AF34" s="55" t="s">
        <v>16</v>
      </c>
    </row>
    <row r="35" spans="1:32" ht="14.25" thickBot="1">
      <c r="A35" s="67"/>
      <c r="B35" s="67"/>
      <c r="C35" s="67"/>
      <c r="D35" s="67"/>
      <c r="E35" s="124" t="e">
        <f>ROUNDDOWN(LOG(S35,1.2),0)</f>
        <v>#NUM!</v>
      </c>
      <c r="F35" s="125" t="e">
        <f>ROUNDDOWN(LOG(T35,1.2),0)</f>
        <v>#NUM!</v>
      </c>
      <c r="G35" s="125" t="e">
        <f>ROUNDDOWN(LOG(U35,1.2),0)</f>
        <v>#NUM!</v>
      </c>
      <c r="H35" s="125" t="e">
        <f>ROUNDDOWN(LOG(V35,1.2),0)</f>
        <v>#NUM!</v>
      </c>
      <c r="I35" s="125" t="e">
        <f>ROUNDDOWN(LOG(W35,1.2),0)</f>
        <v>#NUM!</v>
      </c>
      <c r="J35" s="125" t="e">
        <f>ROUNDDOWN(LOG(X35,1.2),0)</f>
        <v>#NUM!</v>
      </c>
      <c r="K35" s="125" t="e">
        <f>ROUNDDOWN(LOG(Y35,1.2),0)</f>
        <v>#NUM!</v>
      </c>
      <c r="L35" s="125" t="e">
        <f>ROUNDDOWN(LOG(Z35,1.2),0)</f>
        <v>#NUM!</v>
      </c>
      <c r="M35" s="125" t="e">
        <f>ROUNDDOWN(LOG(AA35,1.2),0)</f>
        <v>#NUM!</v>
      </c>
      <c r="N35" s="125" t="e">
        <f>ROUNDDOWN(LOG(AB35,1.2),0)</f>
        <v>#NUM!</v>
      </c>
      <c r="O35" s="125" t="e">
        <f>ROUNDDOWN(LOG(AC35,1.2),0)</f>
        <v>#NUM!</v>
      </c>
      <c r="P35" s="125" t="e">
        <f>ROUNDDOWN(LOG(AD35,1.2),0)</f>
        <v>#NUM!</v>
      </c>
      <c r="Q35" s="125" t="e">
        <f>ROUNDDOWN(LOG(AE35,1.2),0)</f>
        <v>#NUM!</v>
      </c>
      <c r="R35" s="126" t="e">
        <f>ROUNDDOWN(LOG(AF35,1.2),0)</f>
        <v>#NUM!</v>
      </c>
      <c r="S35" s="72">
        <f>S39*$A$5+S40*$A$6+S41*$A$7+S42*$A$8+S43*$A$9+S44*$A$10+S45*$A$11+S46*$A$12+S47*$A$13+S48*$A$14+S49*$A$15+S50*$A$20+S51*$A$21+S52*$A$22+S53*$A$23</f>
        <v>0</v>
      </c>
      <c r="T35" s="73">
        <f aca="true" t="shared" si="0" ref="T35:AF35">T39*$A$5+T40*$A$6+T41*$A$7+T42*$A$8+T43*$A$9+T44*$A$10+T45*$A$11+T46*$A$12+T47*$A$13+T48*$A$14+T49*$A$15+T50*$A$20+T51*$A$21+T52*$A$22+T53*$A$23</f>
        <v>0</v>
      </c>
      <c r="U35" s="73">
        <f t="shared" si="0"/>
        <v>0</v>
      </c>
      <c r="V35" s="73">
        <f t="shared" si="0"/>
        <v>0</v>
      </c>
      <c r="W35" s="73">
        <f t="shared" si="0"/>
        <v>0</v>
      </c>
      <c r="X35" s="73">
        <f t="shared" si="0"/>
        <v>0</v>
      </c>
      <c r="Y35" s="73">
        <f t="shared" si="0"/>
        <v>0</v>
      </c>
      <c r="Z35" s="73">
        <f t="shared" si="0"/>
        <v>0</v>
      </c>
      <c r="AA35" s="73">
        <f t="shared" si="0"/>
        <v>0</v>
      </c>
      <c r="AB35" s="73">
        <f t="shared" si="0"/>
        <v>0</v>
      </c>
      <c r="AC35" s="73">
        <f t="shared" si="0"/>
        <v>0</v>
      </c>
      <c r="AD35" s="73">
        <f t="shared" si="0"/>
        <v>0</v>
      </c>
      <c r="AE35" s="73">
        <f t="shared" si="0"/>
        <v>0</v>
      </c>
      <c r="AF35" s="74">
        <f t="shared" si="0"/>
        <v>0</v>
      </c>
    </row>
    <row r="36" spans="1:32" ht="14.25" thickBot="1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</row>
    <row r="37" spans="1:32" ht="13.5">
      <c r="A37" s="49"/>
      <c r="B37" s="49"/>
      <c r="C37" s="79"/>
      <c r="D37" s="69"/>
      <c r="E37" s="140" t="s">
        <v>98</v>
      </c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20"/>
      <c r="S37" s="144" t="s">
        <v>99</v>
      </c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20"/>
    </row>
    <row r="38" spans="1:32" ht="14.25" thickBot="1">
      <c r="A38" s="49"/>
      <c r="B38" s="49"/>
      <c r="C38" s="80" t="s">
        <v>81</v>
      </c>
      <c r="D38" s="52" t="s">
        <v>39</v>
      </c>
      <c r="E38" s="87" t="s">
        <v>3</v>
      </c>
      <c r="F38" s="88" t="s">
        <v>4</v>
      </c>
      <c r="G38" s="88" t="s">
        <v>5</v>
      </c>
      <c r="H38" s="88" t="s">
        <v>6</v>
      </c>
      <c r="I38" s="88" t="s">
        <v>7</v>
      </c>
      <c r="J38" s="88" t="s">
        <v>8</v>
      </c>
      <c r="K38" s="88" t="s">
        <v>9</v>
      </c>
      <c r="L38" s="88" t="s">
        <v>10</v>
      </c>
      <c r="M38" s="88" t="s">
        <v>11</v>
      </c>
      <c r="N38" s="88" t="s">
        <v>12</v>
      </c>
      <c r="O38" s="88" t="s">
        <v>13</v>
      </c>
      <c r="P38" s="88" t="s">
        <v>14</v>
      </c>
      <c r="Q38" s="88" t="s">
        <v>15</v>
      </c>
      <c r="R38" s="89" t="s">
        <v>16</v>
      </c>
      <c r="S38" s="161" t="s">
        <v>3</v>
      </c>
      <c r="T38" s="88" t="s">
        <v>4</v>
      </c>
      <c r="U38" s="88" t="s">
        <v>5</v>
      </c>
      <c r="V38" s="88" t="s">
        <v>6</v>
      </c>
      <c r="W38" s="88" t="s">
        <v>7</v>
      </c>
      <c r="X38" s="88" t="s">
        <v>8</v>
      </c>
      <c r="Y38" s="88" t="s">
        <v>9</v>
      </c>
      <c r="Z38" s="88" t="s">
        <v>10</v>
      </c>
      <c r="AA38" s="88" t="s">
        <v>11</v>
      </c>
      <c r="AB38" s="88" t="s">
        <v>12</v>
      </c>
      <c r="AC38" s="88" t="s">
        <v>13</v>
      </c>
      <c r="AD38" s="88" t="s">
        <v>14</v>
      </c>
      <c r="AE38" s="88" t="s">
        <v>15</v>
      </c>
      <c r="AF38" s="89" t="s">
        <v>16</v>
      </c>
    </row>
    <row r="39" spans="1:32" ht="13.5">
      <c r="A39" s="49"/>
      <c r="B39" s="49"/>
      <c r="C39" s="81" t="str">
        <f>IF(A5&gt;=1,"○","×")</f>
        <v>×</v>
      </c>
      <c r="D39" s="81" t="s">
        <v>40</v>
      </c>
      <c r="E39" s="92">
        <f>IF($C5="","",VLOOKUP($C5,'《D》ｱｲﾄﾞﾚｽ組合せ'!$A$4:$Q$11,4,FALSE))+'《D》個人補正'!C5+E5+IF($S5="","",VLOOKUP($S5,'《D》ｱｲﾄﾞﾚｽ各個'!$A$4:$K$9,3,FALSE))</f>
        <v>0</v>
      </c>
      <c r="F39" s="93">
        <f>IF($C5="","",VLOOKUP($C5,'《D》ｱｲﾄﾞﾚｽ組合せ'!$A$4:$Q$11,5,FALSE))+'《D》個人補正'!D5+F5+IF($S5="","",VLOOKUP($S5,'《D》ｱｲﾄﾞﾚｽ各個'!$A$4:$K$9,4,FALSE))</f>
        <v>-1</v>
      </c>
      <c r="G39" s="93">
        <f>IF($C5="","",VLOOKUP($C5,'《D》ｱｲﾄﾞﾚｽ組合せ'!$A$4:$Q$11,6,FALSE))+'《D》個人補正'!E5+G5+IF($S5="","",VLOOKUP($S5,'《D》ｱｲﾄﾞﾚｽ各個'!$A$4:$K$9,5,FALSE))</f>
        <v>-2</v>
      </c>
      <c r="H39" s="93">
        <f>IF($C5="","",VLOOKUP($C5,'《D》ｱｲﾄﾞﾚｽ組合せ'!$A$4:$Q$11,7,FALSE))+'《D》個人補正'!F5+H5+IF($S5="","",VLOOKUP($S5,'《D》ｱｲﾄﾞﾚｽ各個'!$A$4:$K$9,6,FALSE))</f>
        <v>-1</v>
      </c>
      <c r="I39" s="93">
        <f>IF($C5="","",VLOOKUP($C5,'《D》ｱｲﾄﾞﾚｽ組合せ'!$A$4:$Q$11,8,FALSE))+'《D》個人補正'!G5+I5+IF($S5="","",VLOOKUP($S5,'《D》ｱｲﾄﾞﾚｽ各個'!$A$4:$K$9,7,FALSE))</f>
        <v>0</v>
      </c>
      <c r="J39" s="93">
        <f>IF($C5="","",VLOOKUP($C5,'《D》ｱｲﾄﾞﾚｽ組合せ'!$A$4:$Q$11,9,FALSE))+'《D》個人補正'!H5+J5+IF($S5="","",VLOOKUP($S5,'《D》ｱｲﾄﾞﾚｽ各個'!$A$4:$K$9,8,FALSE))</f>
        <v>3</v>
      </c>
      <c r="K39" s="93">
        <f>IF($C5="","",VLOOKUP($C5,'《D》ｱｲﾄﾞﾚｽ組合せ'!$A$4:$Q$11,10,FALSE))+'《D》個人補正'!I5+K5+IF($S5="","",VLOOKUP($S5,'《D》ｱｲﾄﾞﾚｽ各個'!$A$4:$K$9,9,FALSE))</f>
        <v>4</v>
      </c>
      <c r="L39" s="93">
        <f>IF($C5="","",VLOOKUP($C5,'《D》ｱｲﾄﾞﾚｽ組合せ'!$A$4:$Q$11,11,FALSE))+'《D》個人補正'!J5+L5+IF($S5="","",VLOOKUP($S5,'《D》ｱｲﾄﾞﾚｽ各個'!$A$4:$K$9,10,FALSE))</f>
        <v>1</v>
      </c>
      <c r="M39" s="93">
        <f>IF($C5="","",VLOOKUP($C5,'《D》ｱｲﾄﾞﾚｽ組合せ'!$A$4:$Q$11,12,FALSE))+'《D》個人補正'!K5+M5+IF($S5="","",VLOOKUP($S5,'《D》ｱｲﾄﾞﾚｽ各個'!$A$4:$K$9,11,FALSE))</f>
        <v>0</v>
      </c>
      <c r="N39" s="37">
        <f>ROUNDDOWN((E39+G39)/2,0)+N5</f>
        <v>-1</v>
      </c>
      <c r="O39" s="37">
        <f>ROUNDDOWN((E39+F39)/2,0)+O5</f>
        <v>0</v>
      </c>
      <c r="P39" s="37">
        <f>ROUNDDOWN((I39+F39)/2,0)+P5</f>
        <v>0</v>
      </c>
      <c r="Q39" s="37">
        <f>ROUNDDOWN((K39+L39)/2,0)+Q5</f>
        <v>2</v>
      </c>
      <c r="R39" s="42">
        <f>ROUNDDOWN((I39+K39)/2,0)+R5</f>
        <v>2</v>
      </c>
      <c r="S39" s="121">
        <f>ROUNDDOWN(1.2^E39,2)</f>
        <v>1</v>
      </c>
      <c r="T39" s="122">
        <f>ROUNDDOWN(1.2^F39,2)</f>
        <v>0.83</v>
      </c>
      <c r="U39" s="122">
        <f>ROUNDDOWN(1.2^G39,2)</f>
        <v>0.69</v>
      </c>
      <c r="V39" s="122">
        <f>ROUNDDOWN(1.2^H39,2)</f>
        <v>0.83</v>
      </c>
      <c r="W39" s="122">
        <f>ROUNDDOWN(1.2^I39,2)</f>
        <v>1</v>
      </c>
      <c r="X39" s="122">
        <f>ROUNDDOWN(1.2^J39,2)</f>
        <v>1.72</v>
      </c>
      <c r="Y39" s="122">
        <f>ROUNDDOWN(1.2^K39,2)</f>
        <v>2.07</v>
      </c>
      <c r="Z39" s="122">
        <f>ROUNDDOWN(1.2^L39,2)</f>
        <v>1.2</v>
      </c>
      <c r="AA39" s="122">
        <f>ROUNDDOWN(1.2^M39,2)</f>
        <v>1</v>
      </c>
      <c r="AB39" s="122">
        <f>ROUNDDOWN(1.2^N39,2)</f>
        <v>0.83</v>
      </c>
      <c r="AC39" s="122">
        <f>ROUNDDOWN(1.2^O39,2)</f>
        <v>1</v>
      </c>
      <c r="AD39" s="122">
        <f>ROUNDDOWN(1.2^P39,2)</f>
        <v>1</v>
      </c>
      <c r="AE39" s="122">
        <f>ROUNDDOWN(1.2^Q39,2)</f>
        <v>1.44</v>
      </c>
      <c r="AF39" s="123">
        <f>ROUNDDOWN(1.2^R39,2)</f>
        <v>1.44</v>
      </c>
    </row>
    <row r="40" spans="1:32" ht="13.5">
      <c r="A40" s="49"/>
      <c r="B40" s="49"/>
      <c r="C40" s="82" t="str">
        <f aca="true" t="shared" si="1" ref="C40:C49">IF(A6&gt;=1,"○","×")</f>
        <v>×</v>
      </c>
      <c r="D40" s="82" t="s">
        <v>41</v>
      </c>
      <c r="E40" s="83">
        <f>IF($C6="","",VLOOKUP($C6,'《D》ｱｲﾄﾞﾚｽ組合せ'!$A$4:$Q$11,4,FALSE))+'《D》個人補正'!C6+E6+IF($S6="","",VLOOKUP($S6,'《D》ｱｲﾄﾞﾚｽ各個'!$A$4:$K$9,3,FALSE))</f>
        <v>0</v>
      </c>
      <c r="F40" s="62">
        <f>IF($C6="","",VLOOKUP($C6,'《D》ｱｲﾄﾞﾚｽ組合せ'!$A$4:$Q$11,5,FALSE))+'《D》個人補正'!D6+F6+IF($S6="","",VLOOKUP($S6,'《D》ｱｲﾄﾞﾚｽ各個'!$A$4:$K$9,4,FALSE))</f>
        <v>-1</v>
      </c>
      <c r="G40" s="62">
        <f>IF($C6="","",VLOOKUP($C6,'《D》ｱｲﾄﾞﾚｽ組合せ'!$A$4:$Q$11,6,FALSE))+'《D》個人補正'!E6+G6+IF($S6="","",VLOOKUP($S6,'《D》ｱｲﾄﾞﾚｽ各個'!$A$4:$K$9,5,FALSE))</f>
        <v>-2</v>
      </c>
      <c r="H40" s="62">
        <f>IF($C6="","",VLOOKUP($C6,'《D》ｱｲﾄﾞﾚｽ組合せ'!$A$4:$Q$11,7,FALSE))+'《D》個人補正'!F6+H6+IF($S6="","",VLOOKUP($S6,'《D》ｱｲﾄﾞﾚｽ各個'!$A$4:$K$9,6,FALSE))</f>
        <v>-1</v>
      </c>
      <c r="I40" s="62">
        <f>IF($C6="","",VLOOKUP($C6,'《D》ｱｲﾄﾞﾚｽ組合せ'!$A$4:$Q$11,8,FALSE))+'《D》個人補正'!G6+I6+IF($S6="","",VLOOKUP($S6,'《D》ｱｲﾄﾞﾚｽ各個'!$A$4:$K$9,7,FALSE))</f>
        <v>0</v>
      </c>
      <c r="J40" s="62">
        <f>IF($C6="","",VLOOKUP($C6,'《D》ｱｲﾄﾞﾚｽ組合せ'!$A$4:$Q$11,9,FALSE))+'《D》個人補正'!H6+J6+IF($S6="","",VLOOKUP($S6,'《D》ｱｲﾄﾞﾚｽ各個'!$A$4:$K$9,8,FALSE))</f>
        <v>3</v>
      </c>
      <c r="K40" s="62">
        <f>IF($C6="","",VLOOKUP($C6,'《D》ｱｲﾄﾞﾚｽ組合せ'!$A$4:$Q$11,10,FALSE))+'《D》個人補正'!I6+K6+IF($S6="","",VLOOKUP($S6,'《D》ｱｲﾄﾞﾚｽ各個'!$A$4:$K$9,9,FALSE))</f>
        <v>4</v>
      </c>
      <c r="L40" s="62">
        <f>IF($C6="","",VLOOKUP($C6,'《D》ｱｲﾄﾞﾚｽ組合せ'!$A$4:$Q$11,11,FALSE))+'《D》個人補正'!J6+L6+IF($S6="","",VLOOKUP($S6,'《D》ｱｲﾄﾞﾚｽ各個'!$A$4:$K$9,10,FALSE))</f>
        <v>1</v>
      </c>
      <c r="M40" s="62">
        <f>IF($C6="","",VLOOKUP($C6,'《D》ｱｲﾄﾞﾚｽ組合せ'!$A$4:$Q$11,12,FALSE))+'《D》個人補正'!K6+M6+IF($S6="","",VLOOKUP($S6,'《D》ｱｲﾄﾞﾚｽ各個'!$A$4:$K$9,11,FALSE))</f>
        <v>0</v>
      </c>
      <c r="N40" s="94">
        <f aca="true" t="shared" si="2" ref="N40:N49">ROUNDDOWN((E40+G40)/2,0)+N6</f>
        <v>-1</v>
      </c>
      <c r="O40" s="94">
        <f aca="true" t="shared" si="3" ref="O40:O49">ROUNDDOWN((E40+F40)/2,0)+O6</f>
        <v>0</v>
      </c>
      <c r="P40" s="94">
        <f aca="true" t="shared" si="4" ref="P40:P49">ROUNDDOWN((I40+F40)/2,0)+P6</f>
        <v>0</v>
      </c>
      <c r="Q40" s="94">
        <f aca="true" t="shared" si="5" ref="Q40:Q49">ROUNDDOWN((K40+L40)/2,0)+Q6</f>
        <v>2</v>
      </c>
      <c r="R40" s="95">
        <f aca="true" t="shared" si="6" ref="R40:R49">ROUNDDOWN((I40+K40)/2,0)+R6</f>
        <v>2</v>
      </c>
      <c r="S40" s="164">
        <f aca="true" t="shared" si="7" ref="S40:S53">ROUNDDOWN(1.2^E40,2)</f>
        <v>1</v>
      </c>
      <c r="T40" s="162">
        <f aca="true" t="shared" si="8" ref="T40:T53">ROUNDDOWN(1.2^F40,2)</f>
        <v>0.83</v>
      </c>
      <c r="U40" s="162">
        <f aca="true" t="shared" si="9" ref="U40:U53">ROUNDDOWN(1.2^G40,2)</f>
        <v>0.69</v>
      </c>
      <c r="V40" s="162">
        <f aca="true" t="shared" si="10" ref="V40:V53">ROUNDDOWN(1.2^H40,2)</f>
        <v>0.83</v>
      </c>
      <c r="W40" s="162">
        <f aca="true" t="shared" si="11" ref="W40:W53">ROUNDDOWN(1.2^I40,2)</f>
        <v>1</v>
      </c>
      <c r="X40" s="162">
        <f aca="true" t="shared" si="12" ref="X40:X53">ROUNDDOWN(1.2^J40,2)</f>
        <v>1.72</v>
      </c>
      <c r="Y40" s="162">
        <f aca="true" t="shared" si="13" ref="Y40:Y53">ROUNDDOWN(1.2^K40,2)</f>
        <v>2.07</v>
      </c>
      <c r="Z40" s="162">
        <f aca="true" t="shared" si="14" ref="Z40:Z53">ROUNDDOWN(1.2^L40,2)</f>
        <v>1.2</v>
      </c>
      <c r="AA40" s="162">
        <f aca="true" t="shared" si="15" ref="AA40:AA53">ROUNDDOWN(1.2^M40,2)</f>
        <v>1</v>
      </c>
      <c r="AB40" s="162">
        <f aca="true" t="shared" si="16" ref="AB40:AB53">ROUNDDOWN(1.2^N40,2)</f>
        <v>0.83</v>
      </c>
      <c r="AC40" s="162">
        <f aca="true" t="shared" si="17" ref="AC40:AC53">ROUNDDOWN(1.2^O40,2)</f>
        <v>1</v>
      </c>
      <c r="AD40" s="162">
        <f aca="true" t="shared" si="18" ref="AD40:AD53">ROUNDDOWN(1.2^P40,2)</f>
        <v>1</v>
      </c>
      <c r="AE40" s="162">
        <f aca="true" t="shared" si="19" ref="AE40:AE53">ROUNDDOWN(1.2^Q40,2)</f>
        <v>1.44</v>
      </c>
      <c r="AF40" s="163">
        <f aca="true" t="shared" si="20" ref="AF40:AF53">ROUNDDOWN(1.2^R40,2)</f>
        <v>1.44</v>
      </c>
    </row>
    <row r="41" spans="1:32" ht="13.5">
      <c r="A41" s="49"/>
      <c r="B41" s="49"/>
      <c r="C41" s="82" t="str">
        <f t="shared" si="1"/>
        <v>×</v>
      </c>
      <c r="D41" s="82" t="s">
        <v>42</v>
      </c>
      <c r="E41" s="83">
        <f>IF($C7="","",VLOOKUP($C7,'《D》ｱｲﾄﾞﾚｽ組合せ'!$A$4:$Q$11,4,FALSE))+'《D》個人補正'!C7+E7+IF($S7="","",VLOOKUP($S7,'《D》ｱｲﾄﾞﾚｽ各個'!$A$4:$K$9,3,FALSE))</f>
        <v>0</v>
      </c>
      <c r="F41" s="62">
        <f>IF($C7="","",VLOOKUP($C7,'《D》ｱｲﾄﾞﾚｽ組合せ'!$A$4:$Q$11,5,FALSE))+'《D》個人補正'!D7+F7+IF($S7="","",VLOOKUP($S7,'《D》ｱｲﾄﾞﾚｽ各個'!$A$4:$K$9,4,FALSE))</f>
        <v>-1</v>
      </c>
      <c r="G41" s="62">
        <f>IF($C7="","",VLOOKUP($C7,'《D》ｱｲﾄﾞﾚｽ組合せ'!$A$4:$Q$11,6,FALSE))+'《D》個人補正'!E7+G7+IF($S7="","",VLOOKUP($S7,'《D》ｱｲﾄﾞﾚｽ各個'!$A$4:$K$9,5,FALSE))</f>
        <v>-2</v>
      </c>
      <c r="H41" s="62">
        <f>IF($C7="","",VLOOKUP($C7,'《D》ｱｲﾄﾞﾚｽ組合せ'!$A$4:$Q$11,7,FALSE))+'《D》個人補正'!F7+H7+IF($S7="","",VLOOKUP($S7,'《D》ｱｲﾄﾞﾚｽ各個'!$A$4:$K$9,6,FALSE))</f>
        <v>0</v>
      </c>
      <c r="I41" s="62">
        <f>IF($C7="","",VLOOKUP($C7,'《D》ｱｲﾄﾞﾚｽ組合せ'!$A$4:$Q$11,8,FALSE))+'《D》個人補正'!G7+I7+IF($S7="","",VLOOKUP($S7,'《D》ｱｲﾄﾞﾚｽ各個'!$A$4:$K$9,7,FALSE))</f>
        <v>0</v>
      </c>
      <c r="J41" s="62">
        <f>IF($C7="","",VLOOKUP($C7,'《D》ｱｲﾄﾞﾚｽ組合せ'!$A$4:$Q$11,9,FALSE))+'《D》個人補正'!H7+J7+IF($S7="","",VLOOKUP($S7,'《D》ｱｲﾄﾞﾚｽ各個'!$A$4:$K$9,8,FALSE))</f>
        <v>3</v>
      </c>
      <c r="K41" s="62">
        <f>IF($C7="","",VLOOKUP($C7,'《D》ｱｲﾄﾞﾚｽ組合せ'!$A$4:$Q$11,10,FALSE))+'《D》個人補正'!I7+K7+IF($S7="","",VLOOKUP($S7,'《D》ｱｲﾄﾞﾚｽ各個'!$A$4:$K$9,9,FALSE))</f>
        <v>4</v>
      </c>
      <c r="L41" s="62">
        <f>IF($C7="","",VLOOKUP($C7,'《D》ｱｲﾄﾞﾚｽ組合せ'!$A$4:$Q$11,11,FALSE))+'《D》個人補正'!J7+L7+IF($S7="","",VLOOKUP($S7,'《D》ｱｲﾄﾞﾚｽ各個'!$A$4:$K$9,10,FALSE))</f>
        <v>2</v>
      </c>
      <c r="M41" s="62">
        <f>IF($C7="","",VLOOKUP($C7,'《D》ｱｲﾄﾞﾚｽ組合せ'!$A$4:$Q$11,12,FALSE))+'《D》個人補正'!K7+M7+IF($S7="","",VLOOKUP($S7,'《D》ｱｲﾄﾞﾚｽ各個'!$A$4:$K$9,11,FALSE))</f>
        <v>2</v>
      </c>
      <c r="N41" s="94">
        <f t="shared" si="2"/>
        <v>-1</v>
      </c>
      <c r="O41" s="94">
        <f t="shared" si="3"/>
        <v>0</v>
      </c>
      <c r="P41" s="94">
        <f t="shared" si="4"/>
        <v>0</v>
      </c>
      <c r="Q41" s="94">
        <f t="shared" si="5"/>
        <v>3</v>
      </c>
      <c r="R41" s="95">
        <f t="shared" si="6"/>
        <v>2</v>
      </c>
      <c r="S41" s="164">
        <f t="shared" si="7"/>
        <v>1</v>
      </c>
      <c r="T41" s="162">
        <f t="shared" si="8"/>
        <v>0.83</v>
      </c>
      <c r="U41" s="162">
        <f t="shared" si="9"/>
        <v>0.69</v>
      </c>
      <c r="V41" s="162">
        <f t="shared" si="10"/>
        <v>1</v>
      </c>
      <c r="W41" s="162">
        <f t="shared" si="11"/>
        <v>1</v>
      </c>
      <c r="X41" s="162">
        <f t="shared" si="12"/>
        <v>1.72</v>
      </c>
      <c r="Y41" s="162">
        <f t="shared" si="13"/>
        <v>2.07</v>
      </c>
      <c r="Z41" s="162">
        <f t="shared" si="14"/>
        <v>1.44</v>
      </c>
      <c r="AA41" s="162">
        <f t="shared" si="15"/>
        <v>1.44</v>
      </c>
      <c r="AB41" s="162">
        <f t="shared" si="16"/>
        <v>0.83</v>
      </c>
      <c r="AC41" s="162">
        <f t="shared" si="17"/>
        <v>1</v>
      </c>
      <c r="AD41" s="162">
        <f t="shared" si="18"/>
        <v>1</v>
      </c>
      <c r="AE41" s="162">
        <f t="shared" si="19"/>
        <v>1.72</v>
      </c>
      <c r="AF41" s="163">
        <f t="shared" si="20"/>
        <v>1.44</v>
      </c>
    </row>
    <row r="42" spans="1:32" ht="13.5">
      <c r="A42" s="49"/>
      <c r="B42" s="49"/>
      <c r="C42" s="82" t="str">
        <f t="shared" si="1"/>
        <v>×</v>
      </c>
      <c r="D42" s="82" t="s">
        <v>43</v>
      </c>
      <c r="E42" s="83">
        <f>IF($C8="","",VLOOKUP($C8,'《D》ｱｲﾄﾞﾚｽ組合せ'!$A$4:$Q$11,4,FALSE))+'《D》個人補正'!C8+E8+IF($S8="","",VLOOKUP($S8,'《D》ｱｲﾄﾞﾚｽ各個'!$A$4:$K$9,3,FALSE))</f>
        <v>3</v>
      </c>
      <c r="F42" s="62">
        <f>IF($C8="","",VLOOKUP($C8,'《D》ｱｲﾄﾞﾚｽ組合せ'!$A$4:$Q$11,5,FALSE))+'《D》個人補正'!D8+F8+IF($S8="","",VLOOKUP($S8,'《D》ｱｲﾄﾞﾚｽ各個'!$A$4:$K$9,4,FALSE))</f>
        <v>2</v>
      </c>
      <c r="G42" s="62">
        <f>IF($C8="","",VLOOKUP($C8,'《D》ｱｲﾄﾞﾚｽ組合せ'!$A$4:$Q$11,6,FALSE))+'《D》個人補正'!E8+G8+IF($S8="","",VLOOKUP($S8,'《D》ｱｲﾄﾞﾚｽ各個'!$A$4:$K$9,5,FALSE))</f>
        <v>1</v>
      </c>
      <c r="H42" s="62">
        <f>IF($C8="","",VLOOKUP($C8,'《D》ｱｲﾄﾞﾚｽ組合せ'!$A$4:$Q$11,7,FALSE))+'《D》個人補正'!F8+H8+IF($S8="","",VLOOKUP($S8,'《D》ｱｲﾄﾞﾚｽ各個'!$A$4:$K$9,6,FALSE))</f>
        <v>2</v>
      </c>
      <c r="I42" s="62">
        <f>IF($C8="","",VLOOKUP($C8,'《D》ｱｲﾄﾞﾚｽ組合せ'!$A$4:$Q$11,8,FALSE))+'《D》個人補正'!G8+I8+IF($S8="","",VLOOKUP($S8,'《D》ｱｲﾄﾞﾚｽ各個'!$A$4:$K$9,7,FALSE))</f>
        <v>3</v>
      </c>
      <c r="J42" s="62">
        <f>IF($C8="","",VLOOKUP($C8,'《D》ｱｲﾄﾞﾚｽ組合せ'!$A$4:$Q$11,9,FALSE))+'《D》個人補正'!H8+J8+IF($S8="","",VLOOKUP($S8,'《D》ｱｲﾄﾞﾚｽ各個'!$A$4:$K$9,8,FALSE))</f>
        <v>7</v>
      </c>
      <c r="K42" s="62">
        <f>IF($C8="","",VLOOKUP($C8,'《D》ｱｲﾄﾞﾚｽ組合せ'!$A$4:$Q$11,10,FALSE))+'《D》個人補正'!I8+K8+IF($S8="","",VLOOKUP($S8,'《D》ｱｲﾄﾞﾚｽ各個'!$A$4:$K$9,9,FALSE))</f>
        <v>7</v>
      </c>
      <c r="L42" s="62">
        <f>IF($C8="","",VLOOKUP($C8,'《D》ｱｲﾄﾞﾚｽ組合せ'!$A$4:$Q$11,11,FALSE))+'《D》個人補正'!J8+L8+IF($S8="","",VLOOKUP($S8,'《D》ｱｲﾄﾞﾚｽ各個'!$A$4:$K$9,10,FALSE))</f>
        <v>5</v>
      </c>
      <c r="M42" s="62">
        <f>IF($C8="","",VLOOKUP($C8,'《D》ｱｲﾄﾞﾚｽ組合せ'!$A$4:$Q$11,12,FALSE))+'《D》個人補正'!K8+M8+IF($S8="","",VLOOKUP($S8,'《D》ｱｲﾄﾞﾚｽ各個'!$A$4:$K$9,11,FALSE))</f>
        <v>4</v>
      </c>
      <c r="N42" s="94">
        <f t="shared" si="2"/>
        <v>2</v>
      </c>
      <c r="O42" s="94">
        <f t="shared" si="3"/>
        <v>2</v>
      </c>
      <c r="P42" s="94">
        <f t="shared" si="4"/>
        <v>2</v>
      </c>
      <c r="Q42" s="94">
        <f t="shared" si="5"/>
        <v>6</v>
      </c>
      <c r="R42" s="95">
        <f t="shared" si="6"/>
        <v>5</v>
      </c>
      <c r="S42" s="164">
        <f t="shared" si="7"/>
        <v>1.72</v>
      </c>
      <c r="T42" s="162">
        <f t="shared" si="8"/>
        <v>1.44</v>
      </c>
      <c r="U42" s="162">
        <f t="shared" si="9"/>
        <v>1.2</v>
      </c>
      <c r="V42" s="162">
        <f t="shared" si="10"/>
        <v>1.44</v>
      </c>
      <c r="W42" s="162">
        <f t="shared" si="11"/>
        <v>1.72</v>
      </c>
      <c r="X42" s="162">
        <f t="shared" si="12"/>
        <v>3.58</v>
      </c>
      <c r="Y42" s="162">
        <f t="shared" si="13"/>
        <v>3.58</v>
      </c>
      <c r="Z42" s="162">
        <f t="shared" si="14"/>
        <v>2.48</v>
      </c>
      <c r="AA42" s="162">
        <f t="shared" si="15"/>
        <v>2.07</v>
      </c>
      <c r="AB42" s="162">
        <f t="shared" si="16"/>
        <v>1.44</v>
      </c>
      <c r="AC42" s="162">
        <f t="shared" si="17"/>
        <v>1.44</v>
      </c>
      <c r="AD42" s="162">
        <f t="shared" si="18"/>
        <v>1.44</v>
      </c>
      <c r="AE42" s="162">
        <f t="shared" si="19"/>
        <v>2.98</v>
      </c>
      <c r="AF42" s="163">
        <f t="shared" si="20"/>
        <v>2.48</v>
      </c>
    </row>
    <row r="43" spans="1:32" ht="13.5">
      <c r="A43" s="49"/>
      <c r="B43" s="49"/>
      <c r="C43" s="82" t="str">
        <f t="shared" si="1"/>
        <v>×</v>
      </c>
      <c r="D43" s="82" t="s">
        <v>44</v>
      </c>
      <c r="E43" s="83">
        <f>IF($C9="","",VLOOKUP($C9,'《D》ｱｲﾄﾞﾚｽ組合せ'!$A$4:$Q$11,4,FALSE))+'《D》個人補正'!C9+E9+IF($S9="","",VLOOKUP($S9,'《D》ｱｲﾄﾞﾚｽ各個'!$A$4:$K$9,3,FALSE))</f>
        <v>0</v>
      </c>
      <c r="F43" s="62">
        <f>IF($C9="","",VLOOKUP($C9,'《D》ｱｲﾄﾞﾚｽ組合せ'!$A$4:$Q$11,5,FALSE))+'《D》個人補正'!D9+F9+IF($S9="","",VLOOKUP($S9,'《D》ｱｲﾄﾞﾚｽ各個'!$A$4:$K$9,4,FALSE))</f>
        <v>-1</v>
      </c>
      <c r="G43" s="62">
        <f>IF($C9="","",VLOOKUP($C9,'《D》ｱｲﾄﾞﾚｽ組合せ'!$A$4:$Q$11,6,FALSE))+'《D》個人補正'!E9+G9+IF($S9="","",VLOOKUP($S9,'《D》ｱｲﾄﾞﾚｽ各個'!$A$4:$K$9,5,FALSE))</f>
        <v>-2</v>
      </c>
      <c r="H43" s="62">
        <f>IF($C9="","",VLOOKUP($C9,'《D》ｱｲﾄﾞﾚｽ組合せ'!$A$4:$Q$11,7,FALSE))+'《D》個人補正'!F9+H9+IF($S9="","",VLOOKUP($S9,'《D》ｱｲﾄﾞﾚｽ各個'!$A$4:$K$9,6,FALSE))</f>
        <v>-1</v>
      </c>
      <c r="I43" s="62">
        <f>IF($C9="","",VLOOKUP($C9,'《D》ｱｲﾄﾞﾚｽ組合せ'!$A$4:$Q$11,8,FALSE))+'《D》個人補正'!G9+I9+IF($S9="","",VLOOKUP($S9,'《D》ｱｲﾄﾞﾚｽ各個'!$A$4:$K$9,7,FALSE))</f>
        <v>0</v>
      </c>
      <c r="J43" s="62">
        <f>IF($C9="","",VLOOKUP($C9,'《D》ｱｲﾄﾞﾚｽ組合せ'!$A$4:$Q$11,9,FALSE))+'《D》個人補正'!H9+J9+IF($S9="","",VLOOKUP($S9,'《D》ｱｲﾄﾞﾚｽ各個'!$A$4:$K$9,8,FALSE))</f>
        <v>3</v>
      </c>
      <c r="K43" s="62">
        <f>IF($C9="","",VLOOKUP($C9,'《D》ｱｲﾄﾞﾚｽ組合せ'!$A$4:$Q$11,10,FALSE))+'《D》個人補正'!I9+K9+IF($S9="","",VLOOKUP($S9,'《D》ｱｲﾄﾞﾚｽ各個'!$A$4:$K$9,9,FALSE))</f>
        <v>4</v>
      </c>
      <c r="L43" s="62">
        <f>IF($C9="","",VLOOKUP($C9,'《D》ｱｲﾄﾞﾚｽ組合せ'!$A$4:$Q$11,11,FALSE))+'《D》個人補正'!J9+L9+IF($S9="","",VLOOKUP($S9,'《D》ｱｲﾄﾞﾚｽ各個'!$A$4:$K$9,10,FALSE))</f>
        <v>2</v>
      </c>
      <c r="M43" s="62">
        <f>IF($C9="","",VLOOKUP($C9,'《D》ｱｲﾄﾞﾚｽ組合せ'!$A$4:$Q$11,12,FALSE))+'《D》個人補正'!K9+M9+IF($S9="","",VLOOKUP($S9,'《D》ｱｲﾄﾞﾚｽ各個'!$A$4:$K$9,11,FALSE))</f>
        <v>1</v>
      </c>
      <c r="N43" s="94">
        <f t="shared" si="2"/>
        <v>-1</v>
      </c>
      <c r="O43" s="94">
        <f t="shared" si="3"/>
        <v>0</v>
      </c>
      <c r="P43" s="94">
        <f t="shared" si="4"/>
        <v>0</v>
      </c>
      <c r="Q43" s="94">
        <f t="shared" si="5"/>
        <v>3</v>
      </c>
      <c r="R43" s="95">
        <f t="shared" si="6"/>
        <v>2</v>
      </c>
      <c r="S43" s="164">
        <f t="shared" si="7"/>
        <v>1</v>
      </c>
      <c r="T43" s="162">
        <f t="shared" si="8"/>
        <v>0.83</v>
      </c>
      <c r="U43" s="162">
        <f t="shared" si="9"/>
        <v>0.69</v>
      </c>
      <c r="V43" s="162">
        <f t="shared" si="10"/>
        <v>0.83</v>
      </c>
      <c r="W43" s="162">
        <f t="shared" si="11"/>
        <v>1</v>
      </c>
      <c r="X43" s="162">
        <f t="shared" si="12"/>
        <v>1.72</v>
      </c>
      <c r="Y43" s="162">
        <f t="shared" si="13"/>
        <v>2.07</v>
      </c>
      <c r="Z43" s="162">
        <f t="shared" si="14"/>
        <v>1.44</v>
      </c>
      <c r="AA43" s="162">
        <f t="shared" si="15"/>
        <v>1.2</v>
      </c>
      <c r="AB43" s="162">
        <f t="shared" si="16"/>
        <v>0.83</v>
      </c>
      <c r="AC43" s="162">
        <f t="shared" si="17"/>
        <v>1</v>
      </c>
      <c r="AD43" s="162">
        <f t="shared" si="18"/>
        <v>1</v>
      </c>
      <c r="AE43" s="162">
        <f t="shared" si="19"/>
        <v>1.72</v>
      </c>
      <c r="AF43" s="163">
        <f t="shared" si="20"/>
        <v>1.44</v>
      </c>
    </row>
    <row r="44" spans="1:32" ht="13.5">
      <c r="A44" s="49"/>
      <c r="B44" s="49"/>
      <c r="C44" s="82" t="str">
        <f t="shared" si="1"/>
        <v>×</v>
      </c>
      <c r="D44" s="82" t="s">
        <v>45</v>
      </c>
      <c r="E44" s="83">
        <f>IF($C10="","",VLOOKUP($C10,'《D》ｱｲﾄﾞﾚｽ組合せ'!$A$4:$Q$11,4,FALSE))+'《D》個人補正'!C10+E10+IF($S10="","",VLOOKUP($S10,'《D》ｱｲﾄﾞﾚｽ各個'!$A$4:$K$9,3,FALSE))</f>
        <v>0</v>
      </c>
      <c r="F44" s="62">
        <f>IF($C10="","",VLOOKUP($C10,'《D》ｱｲﾄﾞﾚｽ組合せ'!$A$4:$Q$11,5,FALSE))+'《D》個人補正'!D10+F10+IF($S10="","",VLOOKUP($S10,'《D》ｱｲﾄﾞﾚｽ各個'!$A$4:$K$9,4,FALSE))</f>
        <v>-1</v>
      </c>
      <c r="G44" s="62">
        <f>IF($C10="","",VLOOKUP($C10,'《D》ｱｲﾄﾞﾚｽ組合せ'!$A$4:$Q$11,6,FALSE))+'《D》個人補正'!E10+G10+IF($S10="","",VLOOKUP($S10,'《D》ｱｲﾄﾞﾚｽ各個'!$A$4:$K$9,5,FALSE))</f>
        <v>-2</v>
      </c>
      <c r="H44" s="62">
        <f>IF($C10="","",VLOOKUP($C10,'《D》ｱｲﾄﾞﾚｽ組合せ'!$A$4:$Q$11,7,FALSE))+'《D》個人補正'!F10+H10+IF($S10="","",VLOOKUP($S10,'《D》ｱｲﾄﾞﾚｽ各個'!$A$4:$K$9,6,FALSE))</f>
        <v>-1</v>
      </c>
      <c r="I44" s="62">
        <f>IF($C10="","",VLOOKUP($C10,'《D》ｱｲﾄﾞﾚｽ組合せ'!$A$4:$Q$11,8,FALSE))+'《D》個人補正'!G10+I10+IF($S10="","",VLOOKUP($S10,'《D》ｱｲﾄﾞﾚｽ各個'!$A$4:$K$9,7,FALSE))</f>
        <v>0</v>
      </c>
      <c r="J44" s="62">
        <f>IF($C10="","",VLOOKUP($C10,'《D》ｱｲﾄﾞﾚｽ組合せ'!$A$4:$Q$11,9,FALSE))+'《D》個人補正'!H10+J10+IF($S10="","",VLOOKUP($S10,'《D》ｱｲﾄﾞﾚｽ各個'!$A$4:$K$9,8,FALSE))</f>
        <v>3</v>
      </c>
      <c r="K44" s="62">
        <f>IF($C10="","",VLOOKUP($C10,'《D》ｱｲﾄﾞﾚｽ組合せ'!$A$4:$Q$11,10,FALSE))+'《D》個人補正'!I10+K10+IF($S10="","",VLOOKUP($S10,'《D》ｱｲﾄﾞﾚｽ各個'!$A$4:$K$9,9,FALSE))</f>
        <v>4</v>
      </c>
      <c r="L44" s="62">
        <f>IF($C10="","",VLOOKUP($C10,'《D》ｱｲﾄﾞﾚｽ組合せ'!$A$4:$Q$11,11,FALSE))+'《D》個人補正'!J10+L10+IF($S10="","",VLOOKUP($S10,'《D》ｱｲﾄﾞﾚｽ各個'!$A$4:$K$9,10,FALSE))</f>
        <v>1</v>
      </c>
      <c r="M44" s="62">
        <f>IF($C10="","",VLOOKUP($C10,'《D》ｱｲﾄﾞﾚｽ組合せ'!$A$4:$Q$11,12,FALSE))+'《D》個人補正'!K10+M10+IF($S10="","",VLOOKUP($S10,'《D》ｱｲﾄﾞﾚｽ各個'!$A$4:$K$9,11,FALSE))</f>
        <v>0</v>
      </c>
      <c r="N44" s="94">
        <f t="shared" si="2"/>
        <v>-1</v>
      </c>
      <c r="O44" s="94">
        <f t="shared" si="3"/>
        <v>0</v>
      </c>
      <c r="P44" s="94">
        <f t="shared" si="4"/>
        <v>0</v>
      </c>
      <c r="Q44" s="94">
        <f t="shared" si="5"/>
        <v>2</v>
      </c>
      <c r="R44" s="95">
        <f t="shared" si="6"/>
        <v>2</v>
      </c>
      <c r="S44" s="164">
        <f t="shared" si="7"/>
        <v>1</v>
      </c>
      <c r="T44" s="162">
        <f t="shared" si="8"/>
        <v>0.83</v>
      </c>
      <c r="U44" s="162">
        <f t="shared" si="9"/>
        <v>0.69</v>
      </c>
      <c r="V44" s="162">
        <f t="shared" si="10"/>
        <v>0.83</v>
      </c>
      <c r="W44" s="162">
        <f t="shared" si="11"/>
        <v>1</v>
      </c>
      <c r="X44" s="162">
        <f t="shared" si="12"/>
        <v>1.72</v>
      </c>
      <c r="Y44" s="162">
        <f t="shared" si="13"/>
        <v>2.07</v>
      </c>
      <c r="Z44" s="162">
        <f t="shared" si="14"/>
        <v>1.2</v>
      </c>
      <c r="AA44" s="162">
        <f t="shared" si="15"/>
        <v>1</v>
      </c>
      <c r="AB44" s="162">
        <f t="shared" si="16"/>
        <v>0.83</v>
      </c>
      <c r="AC44" s="162">
        <f t="shared" si="17"/>
        <v>1</v>
      </c>
      <c r="AD44" s="162">
        <f t="shared" si="18"/>
        <v>1</v>
      </c>
      <c r="AE44" s="162">
        <f t="shared" si="19"/>
        <v>1.44</v>
      </c>
      <c r="AF44" s="163">
        <f t="shared" si="20"/>
        <v>1.44</v>
      </c>
    </row>
    <row r="45" spans="1:32" ht="13.5">
      <c r="A45" s="49"/>
      <c r="B45" s="49"/>
      <c r="C45" s="82" t="str">
        <f t="shared" si="1"/>
        <v>×</v>
      </c>
      <c r="D45" s="82" t="s">
        <v>46</v>
      </c>
      <c r="E45" s="83">
        <f>IF($C11="","",VLOOKUP($C11,'《D》ｱｲﾄﾞﾚｽ組合せ'!$A$4:$Q$11,4,FALSE))+'《D》個人補正'!C11+E11+IF($S11="","",VLOOKUP($S11,'《D》ｱｲﾄﾞﾚｽ各個'!$A$4:$K$9,3,FALSE))</f>
        <v>0</v>
      </c>
      <c r="F45" s="62">
        <f>IF($C11="","",VLOOKUP($C11,'《D》ｱｲﾄﾞﾚｽ組合せ'!$A$4:$Q$11,5,FALSE))+'《D》個人補正'!D11+F11+IF($S11="","",VLOOKUP($S11,'《D》ｱｲﾄﾞﾚｽ各個'!$A$4:$K$9,4,FALSE))</f>
        <v>-1</v>
      </c>
      <c r="G45" s="62">
        <f>IF($C11="","",VLOOKUP($C11,'《D》ｱｲﾄﾞﾚｽ組合せ'!$A$4:$Q$11,6,FALSE))+'《D》個人補正'!E11+G11+IF($S11="","",VLOOKUP($S11,'《D》ｱｲﾄﾞﾚｽ各個'!$A$4:$K$9,5,FALSE))</f>
        <v>-2</v>
      </c>
      <c r="H45" s="62">
        <f>IF($C11="","",VLOOKUP($C11,'《D》ｱｲﾄﾞﾚｽ組合せ'!$A$4:$Q$11,7,FALSE))+'《D》個人補正'!F11+H11+IF($S11="","",VLOOKUP($S11,'《D》ｱｲﾄﾞﾚｽ各個'!$A$4:$K$9,6,FALSE))</f>
        <v>-1</v>
      </c>
      <c r="I45" s="62">
        <f>IF($C11="","",VLOOKUP($C11,'《D》ｱｲﾄﾞﾚｽ組合せ'!$A$4:$Q$11,8,FALSE))+'《D》個人補正'!G11+I11+IF($S11="","",VLOOKUP($S11,'《D》ｱｲﾄﾞﾚｽ各個'!$A$4:$K$9,7,FALSE))</f>
        <v>0</v>
      </c>
      <c r="J45" s="62">
        <f>IF($C11="","",VLOOKUP($C11,'《D》ｱｲﾄﾞﾚｽ組合せ'!$A$4:$Q$11,9,FALSE))+'《D》個人補正'!H11+J11+IF($S11="","",VLOOKUP($S11,'《D》ｱｲﾄﾞﾚｽ各個'!$A$4:$K$9,8,FALSE))</f>
        <v>3</v>
      </c>
      <c r="K45" s="62">
        <f>IF($C11="","",VLOOKUP($C11,'《D》ｱｲﾄﾞﾚｽ組合せ'!$A$4:$Q$11,10,FALSE))+'《D》個人補正'!I11+K11+IF($S11="","",VLOOKUP($S11,'《D》ｱｲﾄﾞﾚｽ各個'!$A$4:$K$9,9,FALSE))</f>
        <v>4</v>
      </c>
      <c r="L45" s="62">
        <f>IF($C11="","",VLOOKUP($C11,'《D》ｱｲﾄﾞﾚｽ組合せ'!$A$4:$Q$11,11,FALSE))+'《D》個人補正'!J11+L11+IF($S11="","",VLOOKUP($S11,'《D》ｱｲﾄﾞﾚｽ各個'!$A$4:$K$9,10,FALSE))</f>
        <v>1</v>
      </c>
      <c r="M45" s="62">
        <f>IF($C11="","",VLOOKUP($C11,'《D》ｱｲﾄﾞﾚｽ組合せ'!$A$4:$Q$11,12,FALSE))+'《D》個人補正'!K11+M11+IF($S11="","",VLOOKUP($S11,'《D》ｱｲﾄﾞﾚｽ各個'!$A$4:$K$9,11,FALSE))</f>
        <v>0</v>
      </c>
      <c r="N45" s="94">
        <f t="shared" si="2"/>
        <v>-1</v>
      </c>
      <c r="O45" s="94">
        <f t="shared" si="3"/>
        <v>0</v>
      </c>
      <c r="P45" s="94">
        <f t="shared" si="4"/>
        <v>0</v>
      </c>
      <c r="Q45" s="94">
        <f t="shared" si="5"/>
        <v>2</v>
      </c>
      <c r="R45" s="95">
        <f t="shared" si="6"/>
        <v>2</v>
      </c>
      <c r="S45" s="164">
        <f t="shared" si="7"/>
        <v>1</v>
      </c>
      <c r="T45" s="162">
        <f t="shared" si="8"/>
        <v>0.83</v>
      </c>
      <c r="U45" s="162">
        <f t="shared" si="9"/>
        <v>0.69</v>
      </c>
      <c r="V45" s="162">
        <f t="shared" si="10"/>
        <v>0.83</v>
      </c>
      <c r="W45" s="162">
        <f t="shared" si="11"/>
        <v>1</v>
      </c>
      <c r="X45" s="162">
        <f t="shared" si="12"/>
        <v>1.72</v>
      </c>
      <c r="Y45" s="162">
        <f t="shared" si="13"/>
        <v>2.07</v>
      </c>
      <c r="Z45" s="162">
        <f t="shared" si="14"/>
        <v>1.2</v>
      </c>
      <c r="AA45" s="162">
        <f t="shared" si="15"/>
        <v>1</v>
      </c>
      <c r="AB45" s="162">
        <f t="shared" si="16"/>
        <v>0.83</v>
      </c>
      <c r="AC45" s="162">
        <f t="shared" si="17"/>
        <v>1</v>
      </c>
      <c r="AD45" s="162">
        <f t="shared" si="18"/>
        <v>1</v>
      </c>
      <c r="AE45" s="162">
        <f t="shared" si="19"/>
        <v>1.44</v>
      </c>
      <c r="AF45" s="163">
        <f t="shared" si="20"/>
        <v>1.44</v>
      </c>
    </row>
    <row r="46" spans="1:32" ht="13.5">
      <c r="A46" s="49"/>
      <c r="B46" s="49"/>
      <c r="C46" s="82" t="str">
        <f t="shared" si="1"/>
        <v>×</v>
      </c>
      <c r="D46" s="82" t="s">
        <v>47</v>
      </c>
      <c r="E46" s="83">
        <f>IF($C12="","",VLOOKUP($C12,'《D》ｱｲﾄﾞﾚｽ組合せ'!$A$4:$Q$11,4,FALSE))+'《D》個人補正'!C12+E12+IF($S12="","",VLOOKUP($S12,'《D》ｱｲﾄﾞﾚｽ各個'!$A$4:$K$9,3,FALSE))</f>
        <v>0</v>
      </c>
      <c r="F46" s="62">
        <f>IF($C12="","",VLOOKUP($C12,'《D》ｱｲﾄﾞﾚｽ組合せ'!$A$4:$Q$11,5,FALSE))+'《D》個人補正'!D12+F12+IF($S12="","",VLOOKUP($S12,'《D》ｱｲﾄﾞﾚｽ各個'!$A$4:$K$9,4,FALSE))</f>
        <v>-1</v>
      </c>
      <c r="G46" s="62">
        <f>IF($C12="","",VLOOKUP($C12,'《D》ｱｲﾄﾞﾚｽ組合せ'!$A$4:$Q$11,6,FALSE))+'《D》個人補正'!E12+G12+IF($S12="","",VLOOKUP($S12,'《D》ｱｲﾄﾞﾚｽ各個'!$A$4:$K$9,5,FALSE))</f>
        <v>-2</v>
      </c>
      <c r="H46" s="62">
        <f>IF($C12="","",VLOOKUP($C12,'《D》ｱｲﾄﾞﾚｽ組合せ'!$A$4:$Q$11,7,FALSE))+'《D》個人補正'!F12+H12+IF($S12="","",VLOOKUP($S12,'《D》ｱｲﾄﾞﾚｽ各個'!$A$4:$K$9,6,FALSE))</f>
        <v>-1</v>
      </c>
      <c r="I46" s="62">
        <f>IF($C12="","",VLOOKUP($C12,'《D》ｱｲﾄﾞﾚｽ組合せ'!$A$4:$Q$11,8,FALSE))+'《D》個人補正'!G12+I12+IF($S12="","",VLOOKUP($S12,'《D》ｱｲﾄﾞﾚｽ各個'!$A$4:$K$9,7,FALSE))</f>
        <v>0</v>
      </c>
      <c r="J46" s="62">
        <f>IF($C12="","",VLOOKUP($C12,'《D》ｱｲﾄﾞﾚｽ組合せ'!$A$4:$Q$11,9,FALSE))+'《D》個人補正'!H12+J12+IF($S12="","",VLOOKUP($S12,'《D》ｱｲﾄﾞﾚｽ各個'!$A$4:$K$9,8,FALSE))</f>
        <v>3</v>
      </c>
      <c r="K46" s="62">
        <f>IF($C12="","",VLOOKUP($C12,'《D》ｱｲﾄﾞﾚｽ組合せ'!$A$4:$Q$11,10,FALSE))+'《D》個人補正'!I12+K12+IF($S12="","",VLOOKUP($S12,'《D》ｱｲﾄﾞﾚｽ各個'!$A$4:$K$9,9,FALSE))</f>
        <v>4</v>
      </c>
      <c r="L46" s="62">
        <f>IF($C12="","",VLOOKUP($C12,'《D》ｱｲﾄﾞﾚｽ組合せ'!$A$4:$Q$11,11,FALSE))+'《D》個人補正'!J12+L12+IF($S12="","",VLOOKUP($S12,'《D》ｱｲﾄﾞﾚｽ各個'!$A$4:$K$9,10,FALSE))</f>
        <v>2</v>
      </c>
      <c r="M46" s="62">
        <f>IF($C12="","",VLOOKUP($C12,'《D》ｱｲﾄﾞﾚｽ組合せ'!$A$4:$Q$11,12,FALSE))+'《D》個人補正'!K12+M12+IF($S12="","",VLOOKUP($S12,'《D》ｱｲﾄﾞﾚｽ各個'!$A$4:$K$9,11,FALSE))</f>
        <v>1</v>
      </c>
      <c r="N46" s="94">
        <f t="shared" si="2"/>
        <v>-1</v>
      </c>
      <c r="O46" s="94">
        <f t="shared" si="3"/>
        <v>0</v>
      </c>
      <c r="P46" s="94">
        <f t="shared" si="4"/>
        <v>0</v>
      </c>
      <c r="Q46" s="94">
        <f t="shared" si="5"/>
        <v>3</v>
      </c>
      <c r="R46" s="95">
        <f t="shared" si="6"/>
        <v>2</v>
      </c>
      <c r="S46" s="164">
        <f t="shared" si="7"/>
        <v>1</v>
      </c>
      <c r="T46" s="162">
        <f t="shared" si="8"/>
        <v>0.83</v>
      </c>
      <c r="U46" s="162">
        <f t="shared" si="9"/>
        <v>0.69</v>
      </c>
      <c r="V46" s="162">
        <f t="shared" si="10"/>
        <v>0.83</v>
      </c>
      <c r="W46" s="162">
        <f t="shared" si="11"/>
        <v>1</v>
      </c>
      <c r="X46" s="162">
        <f t="shared" si="12"/>
        <v>1.72</v>
      </c>
      <c r="Y46" s="162">
        <f t="shared" si="13"/>
        <v>2.07</v>
      </c>
      <c r="Z46" s="162">
        <f t="shared" si="14"/>
        <v>1.44</v>
      </c>
      <c r="AA46" s="162">
        <f t="shared" si="15"/>
        <v>1.2</v>
      </c>
      <c r="AB46" s="162">
        <f t="shared" si="16"/>
        <v>0.83</v>
      </c>
      <c r="AC46" s="162">
        <f t="shared" si="17"/>
        <v>1</v>
      </c>
      <c r="AD46" s="162">
        <f t="shared" si="18"/>
        <v>1</v>
      </c>
      <c r="AE46" s="162">
        <f t="shared" si="19"/>
        <v>1.72</v>
      </c>
      <c r="AF46" s="163">
        <f t="shared" si="20"/>
        <v>1.44</v>
      </c>
    </row>
    <row r="47" spans="1:32" ht="13.5">
      <c r="A47" s="49"/>
      <c r="B47" s="49"/>
      <c r="C47" s="82" t="str">
        <f t="shared" si="1"/>
        <v>×</v>
      </c>
      <c r="D47" s="82" t="s">
        <v>48</v>
      </c>
      <c r="E47" s="83">
        <f>IF($C13="","",VLOOKUP($C13,'《D》ｱｲﾄﾞﾚｽ組合せ'!$A$4:$Q$11,4,FALSE))+'《D》個人補正'!C13+E13+IF($S13="","",VLOOKUP($S13,'《D》ｱｲﾄﾞﾚｽ各個'!$A$4:$K$9,3,FALSE))</f>
        <v>0</v>
      </c>
      <c r="F47" s="62">
        <f>IF($C13="","",VLOOKUP($C13,'《D》ｱｲﾄﾞﾚｽ組合せ'!$A$4:$Q$11,5,FALSE))+'《D》個人補正'!D13+F13+IF($S13="","",VLOOKUP($S13,'《D》ｱｲﾄﾞﾚｽ各個'!$A$4:$K$9,4,FALSE))</f>
        <v>-1</v>
      </c>
      <c r="G47" s="62">
        <f>IF($C13="","",VLOOKUP($C13,'《D》ｱｲﾄﾞﾚｽ組合せ'!$A$4:$Q$11,6,FALSE))+'《D》個人補正'!E13+G13+IF($S13="","",VLOOKUP($S13,'《D》ｱｲﾄﾞﾚｽ各個'!$A$4:$K$9,5,FALSE))</f>
        <v>-2</v>
      </c>
      <c r="H47" s="62">
        <f>IF($C13="","",VLOOKUP($C13,'《D》ｱｲﾄﾞﾚｽ組合せ'!$A$4:$Q$11,7,FALSE))+'《D》個人補正'!F13+H13+IF($S13="","",VLOOKUP($S13,'《D》ｱｲﾄﾞﾚｽ各個'!$A$4:$K$9,6,FALSE))</f>
        <v>-1</v>
      </c>
      <c r="I47" s="62">
        <f>IF($C13="","",VLOOKUP($C13,'《D》ｱｲﾄﾞﾚｽ組合せ'!$A$4:$Q$11,8,FALSE))+'《D》個人補正'!G13+I13+IF($S13="","",VLOOKUP($S13,'《D》ｱｲﾄﾞﾚｽ各個'!$A$4:$K$9,7,FALSE))</f>
        <v>0</v>
      </c>
      <c r="J47" s="62">
        <f>IF($C13="","",VLOOKUP($C13,'《D》ｱｲﾄﾞﾚｽ組合せ'!$A$4:$Q$11,9,FALSE))+'《D》個人補正'!H13+J13+IF($S13="","",VLOOKUP($S13,'《D》ｱｲﾄﾞﾚｽ各個'!$A$4:$K$9,8,FALSE))</f>
        <v>3</v>
      </c>
      <c r="K47" s="62">
        <f>IF($C13="","",VLOOKUP($C13,'《D》ｱｲﾄﾞﾚｽ組合せ'!$A$4:$Q$11,10,FALSE))+'《D》個人補正'!I13+K13+IF($S13="","",VLOOKUP($S13,'《D》ｱｲﾄﾞﾚｽ各個'!$A$4:$K$9,9,FALSE))</f>
        <v>4</v>
      </c>
      <c r="L47" s="62">
        <f>IF($C13="","",VLOOKUP($C13,'《D》ｱｲﾄﾞﾚｽ組合せ'!$A$4:$Q$11,11,FALSE))+'《D》個人補正'!J13+L13+IF($S13="","",VLOOKUP($S13,'《D》ｱｲﾄﾞﾚｽ各個'!$A$4:$K$9,10,FALSE))</f>
        <v>2</v>
      </c>
      <c r="M47" s="62">
        <f>IF($C13="","",VLOOKUP($C13,'《D》ｱｲﾄﾞﾚｽ組合せ'!$A$4:$Q$11,12,FALSE))+'《D》個人補正'!K13+M13+IF($S13="","",VLOOKUP($S13,'《D》ｱｲﾄﾞﾚｽ各個'!$A$4:$K$9,11,FALSE))</f>
        <v>1</v>
      </c>
      <c r="N47" s="94">
        <f t="shared" si="2"/>
        <v>-1</v>
      </c>
      <c r="O47" s="94">
        <f t="shared" si="3"/>
        <v>0</v>
      </c>
      <c r="P47" s="94">
        <f t="shared" si="4"/>
        <v>0</v>
      </c>
      <c r="Q47" s="94">
        <f t="shared" si="5"/>
        <v>3</v>
      </c>
      <c r="R47" s="95">
        <f t="shared" si="6"/>
        <v>2</v>
      </c>
      <c r="S47" s="164">
        <f t="shared" si="7"/>
        <v>1</v>
      </c>
      <c r="T47" s="162">
        <f t="shared" si="8"/>
        <v>0.83</v>
      </c>
      <c r="U47" s="162">
        <f t="shared" si="9"/>
        <v>0.69</v>
      </c>
      <c r="V47" s="162">
        <f t="shared" si="10"/>
        <v>0.83</v>
      </c>
      <c r="W47" s="162">
        <f t="shared" si="11"/>
        <v>1</v>
      </c>
      <c r="X47" s="162">
        <f t="shared" si="12"/>
        <v>1.72</v>
      </c>
      <c r="Y47" s="162">
        <f t="shared" si="13"/>
        <v>2.07</v>
      </c>
      <c r="Z47" s="162">
        <f t="shared" si="14"/>
        <v>1.44</v>
      </c>
      <c r="AA47" s="162">
        <f t="shared" si="15"/>
        <v>1.2</v>
      </c>
      <c r="AB47" s="162">
        <f t="shared" si="16"/>
        <v>0.83</v>
      </c>
      <c r="AC47" s="162">
        <f t="shared" si="17"/>
        <v>1</v>
      </c>
      <c r="AD47" s="162">
        <f t="shared" si="18"/>
        <v>1</v>
      </c>
      <c r="AE47" s="162">
        <f t="shared" si="19"/>
        <v>1.72</v>
      </c>
      <c r="AF47" s="163">
        <f t="shared" si="20"/>
        <v>1.44</v>
      </c>
    </row>
    <row r="48" spans="1:32" ht="13.5">
      <c r="A48" s="49"/>
      <c r="B48" s="49"/>
      <c r="C48" s="82" t="str">
        <f t="shared" si="1"/>
        <v>×</v>
      </c>
      <c r="D48" s="82" t="s">
        <v>49</v>
      </c>
      <c r="E48" s="83">
        <f>IF($C14="","",VLOOKUP($C14,'《D》ｱｲﾄﾞﾚｽ組合せ'!$A$4:$Q$11,4,FALSE))+'《D》個人補正'!C14+E14+IF($S14="","",VLOOKUP($S14,'《D》ｱｲﾄﾞﾚｽ各個'!$A$4:$K$9,3,FALSE))</f>
        <v>0</v>
      </c>
      <c r="F48" s="62">
        <f>IF($C14="","",VLOOKUP($C14,'《D》ｱｲﾄﾞﾚｽ組合せ'!$A$4:$Q$11,5,FALSE))+'《D》個人補正'!D14+F14+IF($S14="","",VLOOKUP($S14,'《D》ｱｲﾄﾞﾚｽ各個'!$A$4:$K$9,4,FALSE))</f>
        <v>-1</v>
      </c>
      <c r="G48" s="62">
        <f>IF($C14="","",VLOOKUP($C14,'《D》ｱｲﾄﾞﾚｽ組合せ'!$A$4:$Q$11,6,FALSE))+'《D》個人補正'!E14+G14+IF($S14="","",VLOOKUP($S14,'《D》ｱｲﾄﾞﾚｽ各個'!$A$4:$K$9,5,FALSE))</f>
        <v>-2</v>
      </c>
      <c r="H48" s="62">
        <f>IF($C14="","",VLOOKUP($C14,'《D》ｱｲﾄﾞﾚｽ組合せ'!$A$4:$Q$11,7,FALSE))+'《D》個人補正'!F14+H14+IF($S14="","",VLOOKUP($S14,'《D》ｱｲﾄﾞﾚｽ各個'!$A$4:$K$9,6,FALSE))</f>
        <v>-1</v>
      </c>
      <c r="I48" s="62">
        <f>IF($C14="","",VLOOKUP($C14,'《D》ｱｲﾄﾞﾚｽ組合せ'!$A$4:$Q$11,8,FALSE))+'《D》個人補正'!G14+I14+IF($S14="","",VLOOKUP($S14,'《D》ｱｲﾄﾞﾚｽ各個'!$A$4:$K$9,7,FALSE))</f>
        <v>0</v>
      </c>
      <c r="J48" s="62">
        <f>IF($C14="","",VLOOKUP($C14,'《D》ｱｲﾄﾞﾚｽ組合せ'!$A$4:$Q$11,9,FALSE))+'《D》個人補正'!H14+J14+IF($S14="","",VLOOKUP($S14,'《D》ｱｲﾄﾞﾚｽ各個'!$A$4:$K$9,8,FALSE))</f>
        <v>3</v>
      </c>
      <c r="K48" s="62">
        <f>IF($C14="","",VLOOKUP($C14,'《D》ｱｲﾄﾞﾚｽ組合せ'!$A$4:$Q$11,10,FALSE))+'《D》個人補正'!I14+K14+IF($S14="","",VLOOKUP($S14,'《D》ｱｲﾄﾞﾚｽ各個'!$A$4:$K$9,9,FALSE))</f>
        <v>4</v>
      </c>
      <c r="L48" s="62">
        <f>IF($C14="","",VLOOKUP($C14,'《D》ｱｲﾄﾞﾚｽ組合せ'!$A$4:$Q$11,11,FALSE))+'《D》個人補正'!J14+L14+IF($S14="","",VLOOKUP($S14,'《D》ｱｲﾄﾞﾚｽ各個'!$A$4:$K$9,10,FALSE))</f>
        <v>2</v>
      </c>
      <c r="M48" s="62">
        <f>IF($C14="","",VLOOKUP($C14,'《D》ｱｲﾄﾞﾚｽ組合せ'!$A$4:$Q$11,12,FALSE))+'《D》個人補正'!K14+M14+IF($S14="","",VLOOKUP($S14,'《D》ｱｲﾄﾞﾚｽ各個'!$A$4:$K$9,11,FALSE))</f>
        <v>-1</v>
      </c>
      <c r="N48" s="94">
        <f t="shared" si="2"/>
        <v>-1</v>
      </c>
      <c r="O48" s="94">
        <f t="shared" si="3"/>
        <v>0</v>
      </c>
      <c r="P48" s="94">
        <f t="shared" si="4"/>
        <v>0</v>
      </c>
      <c r="Q48" s="94">
        <f t="shared" si="5"/>
        <v>3</v>
      </c>
      <c r="R48" s="95">
        <f t="shared" si="6"/>
        <v>2</v>
      </c>
      <c r="S48" s="164">
        <f t="shared" si="7"/>
        <v>1</v>
      </c>
      <c r="T48" s="162">
        <f t="shared" si="8"/>
        <v>0.83</v>
      </c>
      <c r="U48" s="162">
        <f t="shared" si="9"/>
        <v>0.69</v>
      </c>
      <c r="V48" s="162">
        <f t="shared" si="10"/>
        <v>0.83</v>
      </c>
      <c r="W48" s="162">
        <f t="shared" si="11"/>
        <v>1</v>
      </c>
      <c r="X48" s="162">
        <f t="shared" si="12"/>
        <v>1.72</v>
      </c>
      <c r="Y48" s="162">
        <f t="shared" si="13"/>
        <v>2.07</v>
      </c>
      <c r="Z48" s="162">
        <f t="shared" si="14"/>
        <v>1.44</v>
      </c>
      <c r="AA48" s="162">
        <f t="shared" si="15"/>
        <v>0.83</v>
      </c>
      <c r="AB48" s="162">
        <f t="shared" si="16"/>
        <v>0.83</v>
      </c>
      <c r="AC48" s="162">
        <f t="shared" si="17"/>
        <v>1</v>
      </c>
      <c r="AD48" s="162">
        <f t="shared" si="18"/>
        <v>1</v>
      </c>
      <c r="AE48" s="162">
        <f t="shared" si="19"/>
        <v>1.72</v>
      </c>
      <c r="AF48" s="163">
        <f t="shared" si="20"/>
        <v>1.44</v>
      </c>
    </row>
    <row r="49" spans="1:32" ht="13.5">
      <c r="A49" s="49"/>
      <c r="B49" s="49"/>
      <c r="C49" s="82" t="str">
        <f t="shared" si="1"/>
        <v>×</v>
      </c>
      <c r="D49" s="82" t="s">
        <v>50</v>
      </c>
      <c r="E49" s="83">
        <f>IF($C15="","",VLOOKUP($C15,'《D》ｱｲﾄﾞﾚｽ組合せ'!$A$4:$Q$11,4,FALSE))+'《D》個人補正'!C15+E15+IF($S15="","",VLOOKUP($S15,'《D》ｱｲﾄﾞﾚｽ各個'!$A$4:$K$9,3,FALSE))</f>
        <v>0</v>
      </c>
      <c r="F49" s="62">
        <f>IF($C15="","",VLOOKUP($C15,'《D》ｱｲﾄﾞﾚｽ組合せ'!$A$4:$Q$11,5,FALSE))+'《D》個人補正'!D15+F15+IF($S15="","",VLOOKUP($S15,'《D》ｱｲﾄﾞﾚｽ各個'!$A$4:$K$9,4,FALSE))</f>
        <v>-1</v>
      </c>
      <c r="G49" s="62">
        <f>IF($C15="","",VLOOKUP($C15,'《D》ｱｲﾄﾞﾚｽ組合せ'!$A$4:$Q$11,6,FALSE))+'《D》個人補正'!E15+G15+IF($S15="","",VLOOKUP($S15,'《D》ｱｲﾄﾞﾚｽ各個'!$A$4:$K$9,5,FALSE))</f>
        <v>-2</v>
      </c>
      <c r="H49" s="62">
        <f>IF($C15="","",VLOOKUP($C15,'《D》ｱｲﾄﾞﾚｽ組合せ'!$A$4:$Q$11,7,FALSE))+'《D》個人補正'!F15+H15+IF($S15="","",VLOOKUP($S15,'《D》ｱｲﾄﾞﾚｽ各個'!$A$4:$K$9,6,FALSE))</f>
        <v>-1</v>
      </c>
      <c r="I49" s="62">
        <f>IF($C15="","",VLOOKUP($C15,'《D》ｱｲﾄﾞﾚｽ組合せ'!$A$4:$Q$11,8,FALSE))+'《D》個人補正'!G15+I15+IF($S15="","",VLOOKUP($S15,'《D》ｱｲﾄﾞﾚｽ各個'!$A$4:$K$9,7,FALSE))</f>
        <v>0</v>
      </c>
      <c r="J49" s="62">
        <f>IF($C15="","",VLOOKUP($C15,'《D》ｱｲﾄﾞﾚｽ組合せ'!$A$4:$Q$11,9,FALSE))+'《D》個人補正'!H15+J15+IF($S15="","",VLOOKUP($S15,'《D》ｱｲﾄﾞﾚｽ各個'!$A$4:$K$9,8,FALSE))</f>
        <v>3</v>
      </c>
      <c r="K49" s="62">
        <f>IF($C15="","",VLOOKUP($C15,'《D》ｱｲﾄﾞﾚｽ組合せ'!$A$4:$Q$11,10,FALSE))+'《D》個人補正'!I15+K15+IF($S15="","",VLOOKUP($S15,'《D》ｱｲﾄﾞﾚｽ各個'!$A$4:$K$9,9,FALSE))</f>
        <v>4</v>
      </c>
      <c r="L49" s="62">
        <f>IF($C15="","",VLOOKUP($C15,'《D》ｱｲﾄﾞﾚｽ組合せ'!$A$4:$Q$11,11,FALSE))+'《D》個人補正'!J15+L15+IF($S15="","",VLOOKUP($S15,'《D》ｱｲﾄﾞﾚｽ各個'!$A$4:$K$9,10,FALSE))</f>
        <v>1</v>
      </c>
      <c r="M49" s="62">
        <f>IF($C15="","",VLOOKUP($C15,'《D》ｱｲﾄﾞﾚｽ組合せ'!$A$4:$Q$11,12,FALSE))+'《D》個人補正'!K15+M15+IF($S15="","",VLOOKUP($S15,'《D》ｱｲﾄﾞﾚｽ各個'!$A$4:$K$9,11,FALSE))</f>
        <v>-1</v>
      </c>
      <c r="N49" s="94">
        <f t="shared" si="2"/>
        <v>-1</v>
      </c>
      <c r="O49" s="94">
        <f t="shared" si="3"/>
        <v>0</v>
      </c>
      <c r="P49" s="94">
        <f t="shared" si="4"/>
        <v>0</v>
      </c>
      <c r="Q49" s="94">
        <f t="shared" si="5"/>
        <v>2</v>
      </c>
      <c r="R49" s="95">
        <f t="shared" si="6"/>
        <v>2</v>
      </c>
      <c r="S49" s="164">
        <f t="shared" si="7"/>
        <v>1</v>
      </c>
      <c r="T49" s="162">
        <f t="shared" si="8"/>
        <v>0.83</v>
      </c>
      <c r="U49" s="162">
        <f t="shared" si="9"/>
        <v>0.69</v>
      </c>
      <c r="V49" s="162">
        <f t="shared" si="10"/>
        <v>0.83</v>
      </c>
      <c r="W49" s="162">
        <f t="shared" si="11"/>
        <v>1</v>
      </c>
      <c r="X49" s="162">
        <f t="shared" si="12"/>
        <v>1.72</v>
      </c>
      <c r="Y49" s="162">
        <f t="shared" si="13"/>
        <v>2.07</v>
      </c>
      <c r="Z49" s="162">
        <f t="shared" si="14"/>
        <v>1.2</v>
      </c>
      <c r="AA49" s="162">
        <f t="shared" si="15"/>
        <v>0.83</v>
      </c>
      <c r="AB49" s="162">
        <f t="shared" si="16"/>
        <v>0.83</v>
      </c>
      <c r="AC49" s="162">
        <f t="shared" si="17"/>
        <v>1</v>
      </c>
      <c r="AD49" s="162">
        <f t="shared" si="18"/>
        <v>1</v>
      </c>
      <c r="AE49" s="162">
        <f t="shared" si="19"/>
        <v>1.44</v>
      </c>
      <c r="AF49" s="163">
        <f t="shared" si="20"/>
        <v>1.44</v>
      </c>
    </row>
    <row r="50" spans="1:32" ht="13.5">
      <c r="A50" s="49"/>
      <c r="B50" s="49"/>
      <c r="C50" s="82" t="str">
        <f>IF(A20&gt;=1,"○","×")</f>
        <v>×</v>
      </c>
      <c r="D50" s="90" t="s">
        <v>88</v>
      </c>
      <c r="E50" s="83">
        <f>IF($C20="","",VLOOKUP($C20,'《D》ｱｲﾄﾞﾚｽ組合せ'!$A$4:$Q$11,4,FALSE))+E20</f>
        <v>0</v>
      </c>
      <c r="F50" s="62">
        <f>IF($C20="","",VLOOKUP($C20,'《D》ｱｲﾄﾞﾚｽ組合せ'!$A$4:$Q$11,5,FALSE))+F20</f>
        <v>-1</v>
      </c>
      <c r="G50" s="62">
        <f>IF($C20="","",VLOOKUP($C20,'《D》ｱｲﾄﾞﾚｽ組合せ'!$A$4:$Q$11,6,FALSE))+G20</f>
        <v>-2</v>
      </c>
      <c r="H50" s="62">
        <f>IF($C20="","",VLOOKUP($C20,'《D》ｱｲﾄﾞﾚｽ組合せ'!$A$4:$Q$11,7,FALSE))+H20</f>
        <v>-1</v>
      </c>
      <c r="I50" s="62">
        <f>IF($C20="","",VLOOKUP($C20,'《D》ｱｲﾄﾞﾚｽ組合せ'!$A$4:$Q$11,8,FALSE))+I20</f>
        <v>-1</v>
      </c>
      <c r="J50" s="62">
        <f>IF($C20="","",VLOOKUP($C20,'《D》ｱｲﾄﾞﾚｽ組合せ'!$A$4:$Q$11,9,FALSE))+J20</f>
        <v>3</v>
      </c>
      <c r="K50" s="62">
        <f>IF($C20="","",VLOOKUP($C20,'《D》ｱｲﾄﾞﾚｽ組合せ'!$A$4:$Q$11,10,FALSE))+K20</f>
        <v>4</v>
      </c>
      <c r="L50" s="62">
        <f>IF($C20="","",VLOOKUP($C20,'《D》ｱｲﾄﾞﾚｽ組合せ'!$A$4:$Q$11,11,FALSE))+L20</f>
        <v>1</v>
      </c>
      <c r="M50" s="62">
        <f>IF($C20="","",VLOOKUP($C20,'《D》ｱｲﾄﾞﾚｽ組合せ'!$A$4:$Q$11,12,FALSE))+M20</f>
        <v>-1</v>
      </c>
      <c r="N50" s="94">
        <f>ROUNDDOWN((E50+G50)/2,0)+N20</f>
        <v>-1</v>
      </c>
      <c r="O50" s="94">
        <f>ROUNDDOWN((E50+F50)/2,0)+O20</f>
        <v>0</v>
      </c>
      <c r="P50" s="94">
        <f>ROUNDDOWN((I50+F50)/2,0)+P20</f>
        <v>-1</v>
      </c>
      <c r="Q50" s="94">
        <f>ROUNDDOWN((K50+L50)/2,0)+Q20</f>
        <v>2</v>
      </c>
      <c r="R50" s="95">
        <f>ROUNDDOWN((I50+K50)/2,0)+R20</f>
        <v>1</v>
      </c>
      <c r="S50" s="164">
        <f t="shared" si="7"/>
        <v>1</v>
      </c>
      <c r="T50" s="162">
        <f t="shared" si="8"/>
        <v>0.83</v>
      </c>
      <c r="U50" s="162">
        <f t="shared" si="9"/>
        <v>0.69</v>
      </c>
      <c r="V50" s="162">
        <f t="shared" si="10"/>
        <v>0.83</v>
      </c>
      <c r="W50" s="162">
        <f t="shared" si="11"/>
        <v>0.83</v>
      </c>
      <c r="X50" s="162">
        <f t="shared" si="12"/>
        <v>1.72</v>
      </c>
      <c r="Y50" s="162">
        <f t="shared" si="13"/>
        <v>2.07</v>
      </c>
      <c r="Z50" s="162">
        <f t="shared" si="14"/>
        <v>1.2</v>
      </c>
      <c r="AA50" s="162">
        <f t="shared" si="15"/>
        <v>0.83</v>
      </c>
      <c r="AB50" s="162">
        <f t="shared" si="16"/>
        <v>0.83</v>
      </c>
      <c r="AC50" s="162">
        <f t="shared" si="17"/>
        <v>1</v>
      </c>
      <c r="AD50" s="162">
        <f t="shared" si="18"/>
        <v>0.83</v>
      </c>
      <c r="AE50" s="162">
        <f t="shared" si="19"/>
        <v>1.44</v>
      </c>
      <c r="AF50" s="163">
        <f t="shared" si="20"/>
        <v>1.2</v>
      </c>
    </row>
    <row r="51" spans="1:32" ht="13.5">
      <c r="A51" s="49"/>
      <c r="B51" s="49"/>
      <c r="C51" s="82" t="str">
        <f>IF(A21&gt;=1,"○","×")</f>
        <v>×</v>
      </c>
      <c r="D51" s="90" t="s">
        <v>95</v>
      </c>
      <c r="E51" s="83">
        <f>IF($C21="","",VLOOKUP($C21,'《D》ｱｲﾄﾞﾚｽ組合せ'!$A$4:$Q$11,4,FALSE))+E21</f>
        <v>0</v>
      </c>
      <c r="F51" s="62">
        <f>IF($C21="","",VLOOKUP($C21,'《D》ｱｲﾄﾞﾚｽ組合せ'!$A$4:$Q$11,5,FALSE))+F21</f>
        <v>-1</v>
      </c>
      <c r="G51" s="62">
        <f>IF($C21="","",VLOOKUP($C21,'《D》ｱｲﾄﾞﾚｽ組合せ'!$A$4:$Q$11,6,FALSE))+G21</f>
        <v>-2</v>
      </c>
      <c r="H51" s="62">
        <f>IF($C21="","",VLOOKUP($C21,'《D》ｱｲﾄﾞﾚｽ組合せ'!$A$4:$Q$11,7,FALSE))+H21</f>
        <v>-1</v>
      </c>
      <c r="I51" s="62">
        <f>IF($C21="","",VLOOKUP($C21,'《D》ｱｲﾄﾞﾚｽ組合せ'!$A$4:$Q$11,8,FALSE))+I21</f>
        <v>-1</v>
      </c>
      <c r="J51" s="62">
        <f>IF($C21="","",VLOOKUP($C21,'《D》ｱｲﾄﾞﾚｽ組合せ'!$A$4:$Q$11,9,FALSE))+J21</f>
        <v>3</v>
      </c>
      <c r="K51" s="62">
        <f>IF($C21="","",VLOOKUP($C21,'《D》ｱｲﾄﾞﾚｽ組合せ'!$A$4:$Q$11,10,FALSE))+K21</f>
        <v>4</v>
      </c>
      <c r="L51" s="62">
        <f>IF($C21="","",VLOOKUP($C21,'《D》ｱｲﾄﾞﾚｽ組合せ'!$A$4:$Q$11,11,FALSE))+L21</f>
        <v>1</v>
      </c>
      <c r="M51" s="62">
        <f>IF($C21="","",VLOOKUP($C21,'《D》ｱｲﾄﾞﾚｽ組合せ'!$A$4:$Q$11,12,FALSE))+M21</f>
        <v>-1</v>
      </c>
      <c r="N51" s="94">
        <f>ROUNDDOWN((E51+G51)/2,0)+N21</f>
        <v>-1</v>
      </c>
      <c r="O51" s="94">
        <f>ROUNDDOWN((E51+F51)/2,0)+O21</f>
        <v>0</v>
      </c>
      <c r="P51" s="94">
        <f>ROUNDDOWN((I51+F51)/2,0)+P21</f>
        <v>-1</v>
      </c>
      <c r="Q51" s="94">
        <f>ROUNDDOWN((K51+L51)/2,0)+Q21</f>
        <v>2</v>
      </c>
      <c r="R51" s="95">
        <f>ROUNDDOWN((I51+K51)/2,0)+R21</f>
        <v>1</v>
      </c>
      <c r="S51" s="164">
        <f t="shared" si="7"/>
        <v>1</v>
      </c>
      <c r="T51" s="162">
        <f t="shared" si="8"/>
        <v>0.83</v>
      </c>
      <c r="U51" s="162">
        <f t="shared" si="9"/>
        <v>0.69</v>
      </c>
      <c r="V51" s="162">
        <f t="shared" si="10"/>
        <v>0.83</v>
      </c>
      <c r="W51" s="162">
        <f t="shared" si="11"/>
        <v>0.83</v>
      </c>
      <c r="X51" s="162">
        <f t="shared" si="12"/>
        <v>1.72</v>
      </c>
      <c r="Y51" s="162">
        <f t="shared" si="13"/>
        <v>2.07</v>
      </c>
      <c r="Z51" s="162">
        <f t="shared" si="14"/>
        <v>1.2</v>
      </c>
      <c r="AA51" s="162">
        <f t="shared" si="15"/>
        <v>0.83</v>
      </c>
      <c r="AB51" s="162">
        <f t="shared" si="16"/>
        <v>0.83</v>
      </c>
      <c r="AC51" s="162">
        <f t="shared" si="17"/>
        <v>1</v>
      </c>
      <c r="AD51" s="162">
        <f t="shared" si="18"/>
        <v>0.83</v>
      </c>
      <c r="AE51" s="162">
        <f t="shared" si="19"/>
        <v>1.44</v>
      </c>
      <c r="AF51" s="163">
        <f t="shared" si="20"/>
        <v>1.2</v>
      </c>
    </row>
    <row r="52" spans="1:32" ht="13.5">
      <c r="A52" s="49"/>
      <c r="B52" s="49"/>
      <c r="C52" s="82" t="str">
        <f>IF(A22&gt;=1,"○","×")</f>
        <v>×</v>
      </c>
      <c r="D52" s="90" t="s">
        <v>96</v>
      </c>
      <c r="E52" s="83">
        <f>IF($C22="","",VLOOKUP($C22,'《D》ｱｲﾄﾞﾚｽ組合せ'!$A$4:$Q$11,4,FALSE))+E22</f>
        <v>0</v>
      </c>
      <c r="F52" s="62">
        <f>IF($C22="","",VLOOKUP($C22,'《D》ｱｲﾄﾞﾚｽ組合せ'!$A$4:$Q$11,5,FALSE))+F22</f>
        <v>-1</v>
      </c>
      <c r="G52" s="62">
        <f>IF($C22="","",VLOOKUP($C22,'《D》ｱｲﾄﾞﾚｽ組合せ'!$A$4:$Q$11,6,FALSE))+G22</f>
        <v>-2</v>
      </c>
      <c r="H52" s="62">
        <f>IF($C22="","",VLOOKUP($C22,'《D》ｱｲﾄﾞﾚｽ組合せ'!$A$4:$Q$11,7,FALSE))+H22</f>
        <v>-1</v>
      </c>
      <c r="I52" s="62">
        <f>IF($C22="","",VLOOKUP($C22,'《D》ｱｲﾄﾞﾚｽ組合せ'!$A$4:$Q$11,8,FALSE))+I22</f>
        <v>-1</v>
      </c>
      <c r="J52" s="62">
        <f>IF($C22="","",VLOOKUP($C22,'《D》ｱｲﾄﾞﾚｽ組合せ'!$A$4:$Q$11,9,FALSE))+J22</f>
        <v>3</v>
      </c>
      <c r="K52" s="62">
        <f>IF($C22="","",VLOOKUP($C22,'《D》ｱｲﾄﾞﾚｽ組合せ'!$A$4:$Q$11,10,FALSE))+K22</f>
        <v>4</v>
      </c>
      <c r="L52" s="62">
        <f>IF($C22="","",VLOOKUP($C22,'《D》ｱｲﾄﾞﾚｽ組合せ'!$A$4:$Q$11,11,FALSE))+L22</f>
        <v>1</v>
      </c>
      <c r="M52" s="62">
        <f>IF($C22="","",VLOOKUP($C22,'《D》ｱｲﾄﾞﾚｽ組合せ'!$A$4:$Q$11,12,FALSE))+M22</f>
        <v>-1</v>
      </c>
      <c r="N52" s="94">
        <f>ROUNDDOWN((E52+G52)/2,0)+N22</f>
        <v>-1</v>
      </c>
      <c r="O52" s="94">
        <f>ROUNDDOWN((E52+F52)/2,0)+O22</f>
        <v>0</v>
      </c>
      <c r="P52" s="94">
        <f>ROUNDDOWN((I52+F52)/2,0)+P22</f>
        <v>-1</v>
      </c>
      <c r="Q52" s="94">
        <f>ROUNDDOWN((K52+L52)/2,0)+Q22</f>
        <v>2</v>
      </c>
      <c r="R52" s="95">
        <f>ROUNDDOWN((I52+K52)/2,0)+R22</f>
        <v>1</v>
      </c>
      <c r="S52" s="164">
        <f t="shared" si="7"/>
        <v>1</v>
      </c>
      <c r="T52" s="162">
        <f t="shared" si="8"/>
        <v>0.83</v>
      </c>
      <c r="U52" s="162">
        <f t="shared" si="9"/>
        <v>0.69</v>
      </c>
      <c r="V52" s="162">
        <f t="shared" si="10"/>
        <v>0.83</v>
      </c>
      <c r="W52" s="162">
        <f t="shared" si="11"/>
        <v>0.83</v>
      </c>
      <c r="X52" s="162">
        <f t="shared" si="12"/>
        <v>1.72</v>
      </c>
      <c r="Y52" s="162">
        <f t="shared" si="13"/>
        <v>2.07</v>
      </c>
      <c r="Z52" s="162">
        <f t="shared" si="14"/>
        <v>1.2</v>
      </c>
      <c r="AA52" s="162">
        <f t="shared" si="15"/>
        <v>0.83</v>
      </c>
      <c r="AB52" s="162">
        <f t="shared" si="16"/>
        <v>0.83</v>
      </c>
      <c r="AC52" s="162">
        <f t="shared" si="17"/>
        <v>1</v>
      </c>
      <c r="AD52" s="162">
        <f t="shared" si="18"/>
        <v>0.83</v>
      </c>
      <c r="AE52" s="162">
        <f t="shared" si="19"/>
        <v>1.44</v>
      </c>
      <c r="AF52" s="163">
        <f t="shared" si="20"/>
        <v>1.2</v>
      </c>
    </row>
    <row r="53" spans="1:32" ht="14.25" thickBot="1">
      <c r="A53" s="49"/>
      <c r="B53" s="49"/>
      <c r="C53" s="80" t="str">
        <f>IF(A23&gt;=1,"○","×")</f>
        <v>×</v>
      </c>
      <c r="D53" s="91" t="s">
        <v>97</v>
      </c>
      <c r="E53" s="84">
        <f>IF($C23="","",VLOOKUP($C23,'《D》ｱｲﾄﾞﾚｽ組合せ'!$A$4:$Q$11,4,FALSE))+E23</f>
        <v>0</v>
      </c>
      <c r="F53" s="66">
        <f>IF($C23="","",VLOOKUP($C23,'《D》ｱｲﾄﾞﾚｽ組合せ'!$A$4:$Q$11,5,FALSE))+F23</f>
        <v>-1</v>
      </c>
      <c r="G53" s="66">
        <f>IF($C23="","",VLOOKUP($C23,'《D》ｱｲﾄﾞﾚｽ組合せ'!$A$4:$Q$11,6,FALSE))+G23</f>
        <v>-2</v>
      </c>
      <c r="H53" s="66">
        <f>IF($C23="","",VLOOKUP($C23,'《D》ｱｲﾄﾞﾚｽ組合せ'!$A$4:$Q$11,7,FALSE))+H23</f>
        <v>-1</v>
      </c>
      <c r="I53" s="66">
        <f>IF($C23="","",VLOOKUP($C23,'《D》ｱｲﾄﾞﾚｽ組合せ'!$A$4:$Q$11,8,FALSE))+I23</f>
        <v>-1</v>
      </c>
      <c r="J53" s="66">
        <f>IF($C23="","",VLOOKUP($C23,'《D》ｱｲﾄﾞﾚｽ組合せ'!$A$4:$Q$11,9,FALSE))+J23</f>
        <v>3</v>
      </c>
      <c r="K53" s="66">
        <f>IF($C23="","",VLOOKUP($C23,'《D》ｱｲﾄﾞﾚｽ組合せ'!$A$4:$Q$11,10,FALSE))+K23</f>
        <v>4</v>
      </c>
      <c r="L53" s="66">
        <f>IF($C23="","",VLOOKUP($C23,'《D》ｱｲﾄﾞﾚｽ組合せ'!$A$4:$Q$11,11,FALSE))+L23</f>
        <v>1</v>
      </c>
      <c r="M53" s="66">
        <f>IF($C23="","",VLOOKUP($C23,'《D》ｱｲﾄﾞﾚｽ組合せ'!$A$4:$Q$11,12,FALSE))+M23</f>
        <v>-1</v>
      </c>
      <c r="N53" s="39">
        <f>ROUNDDOWN((E53+G53)/2,0)+N23</f>
        <v>-1</v>
      </c>
      <c r="O53" s="39">
        <f>ROUNDDOWN((E53+F53)/2,0)+O23</f>
        <v>0</v>
      </c>
      <c r="P53" s="39">
        <f>ROUNDDOWN((I53+F53)/2,0)+P23</f>
        <v>-1</v>
      </c>
      <c r="Q53" s="39">
        <f>ROUNDDOWN((K53+L53)/2,0)+Q23</f>
        <v>2</v>
      </c>
      <c r="R53" s="40">
        <f>ROUNDDOWN((I53+K53)/2,0)+R23</f>
        <v>1</v>
      </c>
      <c r="S53" s="56">
        <f t="shared" si="7"/>
        <v>1</v>
      </c>
      <c r="T53" s="57">
        <f t="shared" si="8"/>
        <v>0.83</v>
      </c>
      <c r="U53" s="57">
        <f t="shared" si="9"/>
        <v>0.69</v>
      </c>
      <c r="V53" s="57">
        <f t="shared" si="10"/>
        <v>0.83</v>
      </c>
      <c r="W53" s="57">
        <f t="shared" si="11"/>
        <v>0.83</v>
      </c>
      <c r="X53" s="57">
        <f t="shared" si="12"/>
        <v>1.72</v>
      </c>
      <c r="Y53" s="57">
        <f t="shared" si="13"/>
        <v>2.07</v>
      </c>
      <c r="Z53" s="57">
        <f t="shared" si="14"/>
        <v>1.2</v>
      </c>
      <c r="AA53" s="57">
        <f t="shared" si="15"/>
        <v>0.83</v>
      </c>
      <c r="AB53" s="57">
        <f t="shared" si="16"/>
        <v>0.83</v>
      </c>
      <c r="AC53" s="57">
        <f t="shared" si="17"/>
        <v>1</v>
      </c>
      <c r="AD53" s="57">
        <f t="shared" si="18"/>
        <v>0.83</v>
      </c>
      <c r="AE53" s="57">
        <f t="shared" si="19"/>
        <v>1.44</v>
      </c>
      <c r="AF53" s="55">
        <f t="shared" si="20"/>
        <v>1.2</v>
      </c>
    </row>
  </sheetData>
  <mergeCells count="26">
    <mergeCell ref="C3:D3"/>
    <mergeCell ref="E3:R3"/>
    <mergeCell ref="A26:J29"/>
    <mergeCell ref="A25:J25"/>
    <mergeCell ref="C18:D18"/>
    <mergeCell ref="E37:R37"/>
    <mergeCell ref="E33:R33"/>
    <mergeCell ref="S33:AF33"/>
    <mergeCell ref="E18:R18"/>
    <mergeCell ref="S37:AF37"/>
    <mergeCell ref="L26:P28"/>
    <mergeCell ref="L25:P25"/>
    <mergeCell ref="T6:U6"/>
    <mergeCell ref="T7:U7"/>
    <mergeCell ref="T8:U8"/>
    <mergeCell ref="T9:U9"/>
    <mergeCell ref="T10:U10"/>
    <mergeCell ref="T11:U11"/>
    <mergeCell ref="T16:U16"/>
    <mergeCell ref="S3:U3"/>
    <mergeCell ref="T12:U12"/>
    <mergeCell ref="T13:U13"/>
    <mergeCell ref="T14:U14"/>
    <mergeCell ref="T15:U15"/>
    <mergeCell ref="T5:U5"/>
    <mergeCell ref="T4:U4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2"/>
  <sheetViews>
    <sheetView zoomScale="75" zoomScaleNormal="75" workbookViewId="0" topLeftCell="B1">
      <selection activeCell="B1" sqref="B1"/>
    </sheetView>
  </sheetViews>
  <sheetFormatPr defaultColWidth="9.00390625" defaultRowHeight="13.5"/>
  <cols>
    <col min="1" max="1" width="4.375" style="0" hidden="1" customWidth="1"/>
    <col min="2" max="2" width="13.50390625" style="0" customWidth="1"/>
    <col min="3" max="30" width="6.625" style="0" customWidth="1"/>
  </cols>
  <sheetData>
    <row r="1" ht="14.25" thickBot="1">
      <c r="B1" t="s">
        <v>29</v>
      </c>
    </row>
    <row r="2" spans="2:30" ht="14.25" thickBot="1">
      <c r="B2" s="1"/>
      <c r="C2" s="153" t="s">
        <v>0</v>
      </c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5"/>
      <c r="Q2" s="156" t="s">
        <v>1</v>
      </c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7"/>
    </row>
    <row r="3" spans="2:30" ht="13.5" customHeight="1" thickBot="1">
      <c r="B3" s="1" t="s">
        <v>2</v>
      </c>
      <c r="C3" s="2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4" t="s">
        <v>16</v>
      </c>
      <c r="Q3" s="118" t="s">
        <v>3</v>
      </c>
      <c r="R3" s="3" t="s">
        <v>4</v>
      </c>
      <c r="S3" s="3" t="s">
        <v>5</v>
      </c>
      <c r="T3" s="3" t="s">
        <v>6</v>
      </c>
      <c r="U3" s="3" t="s">
        <v>7</v>
      </c>
      <c r="V3" s="3" t="s">
        <v>8</v>
      </c>
      <c r="W3" s="3" t="s">
        <v>9</v>
      </c>
      <c r="X3" s="3" t="s">
        <v>10</v>
      </c>
      <c r="Y3" s="3" t="s">
        <v>11</v>
      </c>
      <c r="Z3" s="3" t="s">
        <v>12</v>
      </c>
      <c r="AA3" s="3" t="s">
        <v>13</v>
      </c>
      <c r="AB3" s="3" t="s">
        <v>14</v>
      </c>
      <c r="AC3" s="3" t="s">
        <v>15</v>
      </c>
      <c r="AD3" s="119" t="s">
        <v>16</v>
      </c>
    </row>
    <row r="4" spans="1:30" ht="13.5" hidden="1">
      <c r="A4">
        <v>0</v>
      </c>
      <c r="B4" s="17" t="s">
        <v>104</v>
      </c>
      <c r="C4" s="18">
        <v>0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f>ROUND((C4+E4)/2,0)</f>
        <v>0</v>
      </c>
      <c r="M4" s="19">
        <f>ROUND((C4+D4)/2,0)</f>
        <v>0</v>
      </c>
      <c r="N4" s="19">
        <f>ROUND((G4+D4)/2,0)</f>
        <v>0</v>
      </c>
      <c r="O4" s="19">
        <f>ROUND((I4+J4)/2,0)</f>
        <v>0</v>
      </c>
      <c r="P4" s="20">
        <f>ROUND((G4+I4)/2,0)</f>
        <v>0</v>
      </c>
      <c r="Q4" s="29">
        <f aca="true" t="shared" si="0" ref="Q4:AD4">ROUND(1.5^C4,2)</f>
        <v>1</v>
      </c>
      <c r="R4" s="28">
        <f t="shared" si="0"/>
        <v>1</v>
      </c>
      <c r="S4" s="28">
        <f t="shared" si="0"/>
        <v>1</v>
      </c>
      <c r="T4" s="28">
        <f t="shared" si="0"/>
        <v>1</v>
      </c>
      <c r="U4" s="28">
        <f t="shared" si="0"/>
        <v>1</v>
      </c>
      <c r="V4" s="28">
        <f t="shared" si="0"/>
        <v>1</v>
      </c>
      <c r="W4" s="28">
        <f t="shared" si="0"/>
        <v>1</v>
      </c>
      <c r="X4" s="28">
        <f t="shared" si="0"/>
        <v>1</v>
      </c>
      <c r="Y4" s="28">
        <f t="shared" si="0"/>
        <v>1</v>
      </c>
      <c r="Z4" s="28">
        <f t="shared" si="0"/>
        <v>1</v>
      </c>
      <c r="AA4" s="28">
        <f t="shared" si="0"/>
        <v>1</v>
      </c>
      <c r="AB4" s="28">
        <f t="shared" si="0"/>
        <v>1</v>
      </c>
      <c r="AC4" s="28">
        <f t="shared" si="0"/>
        <v>1</v>
      </c>
      <c r="AD4" s="30">
        <f t="shared" si="0"/>
        <v>1</v>
      </c>
    </row>
    <row r="5" spans="1:30" ht="13.5">
      <c r="A5">
        <v>1</v>
      </c>
      <c r="B5" s="17" t="s">
        <v>17</v>
      </c>
      <c r="C5" s="18">
        <v>-1</v>
      </c>
      <c r="D5" s="19">
        <v>-1</v>
      </c>
      <c r="E5" s="19">
        <v>0</v>
      </c>
      <c r="F5" s="19">
        <v>0</v>
      </c>
      <c r="G5" s="19">
        <v>0</v>
      </c>
      <c r="H5" s="19">
        <v>1</v>
      </c>
      <c r="I5" s="19">
        <v>0</v>
      </c>
      <c r="J5" s="19">
        <v>1</v>
      </c>
      <c r="K5" s="19">
        <v>0</v>
      </c>
      <c r="L5" s="19">
        <f aca="true" t="shared" si="1" ref="L5:L19">ROUND((C5+E5)/2,0)</f>
        <v>-1</v>
      </c>
      <c r="M5" s="19">
        <f aca="true" t="shared" si="2" ref="M5:M19">ROUND((C5+D5)/2,0)</f>
        <v>-1</v>
      </c>
      <c r="N5" s="19">
        <f aca="true" t="shared" si="3" ref="N5:N19">ROUND((G5+D5)/2,0)</f>
        <v>-1</v>
      </c>
      <c r="O5" s="19">
        <f aca="true" t="shared" si="4" ref="O5:O19">ROUND((I5+J5)/2,0)</f>
        <v>1</v>
      </c>
      <c r="P5" s="20">
        <f aca="true" t="shared" si="5" ref="P5:P19">ROUND((G5+I5)/2,0)</f>
        <v>0</v>
      </c>
      <c r="Q5" s="43">
        <f>ROUND(1.2^C5,2)</f>
        <v>0.83</v>
      </c>
      <c r="R5" s="129">
        <f aca="true" t="shared" si="6" ref="R5:AD5">ROUND(1.2^D5,2)</f>
        <v>0.83</v>
      </c>
      <c r="S5" s="129">
        <f t="shared" si="6"/>
        <v>1</v>
      </c>
      <c r="T5" s="129">
        <f t="shared" si="6"/>
        <v>1</v>
      </c>
      <c r="U5" s="129">
        <f t="shared" si="6"/>
        <v>1</v>
      </c>
      <c r="V5" s="129">
        <f t="shared" si="6"/>
        <v>1.2</v>
      </c>
      <c r="W5" s="129">
        <f t="shared" si="6"/>
        <v>1</v>
      </c>
      <c r="X5" s="129">
        <f t="shared" si="6"/>
        <v>1.2</v>
      </c>
      <c r="Y5" s="129">
        <f t="shared" si="6"/>
        <v>1</v>
      </c>
      <c r="Z5" s="129">
        <f t="shared" si="6"/>
        <v>0.83</v>
      </c>
      <c r="AA5" s="129">
        <f t="shared" si="6"/>
        <v>0.83</v>
      </c>
      <c r="AB5" s="129">
        <f t="shared" si="6"/>
        <v>0.83</v>
      </c>
      <c r="AC5" s="129">
        <f t="shared" si="6"/>
        <v>1.2</v>
      </c>
      <c r="AD5" s="44">
        <f t="shared" si="6"/>
        <v>1</v>
      </c>
    </row>
    <row r="6" spans="1:30" ht="13.5">
      <c r="A6">
        <v>2</v>
      </c>
      <c r="B6" s="5" t="s">
        <v>18</v>
      </c>
      <c r="C6" s="6">
        <v>0</v>
      </c>
      <c r="D6" s="7">
        <v>-1</v>
      </c>
      <c r="E6" s="7">
        <v>0</v>
      </c>
      <c r="F6" s="7">
        <v>0</v>
      </c>
      <c r="G6" s="7">
        <v>0</v>
      </c>
      <c r="H6" s="7">
        <v>1</v>
      </c>
      <c r="I6" s="7">
        <v>0</v>
      </c>
      <c r="J6" s="7">
        <v>1</v>
      </c>
      <c r="K6" s="7">
        <v>-1</v>
      </c>
      <c r="L6" s="7">
        <f t="shared" si="1"/>
        <v>0</v>
      </c>
      <c r="M6" s="7">
        <f t="shared" si="2"/>
        <v>-1</v>
      </c>
      <c r="N6" s="7">
        <f t="shared" si="3"/>
        <v>-1</v>
      </c>
      <c r="O6" s="7">
        <f t="shared" si="4"/>
        <v>1</v>
      </c>
      <c r="P6" s="8">
        <f t="shared" si="5"/>
        <v>0</v>
      </c>
      <c r="Q6" s="9">
        <f aca="true" t="shared" si="7" ref="Q6:Q19">ROUND(1.2^C6,2)</f>
        <v>1</v>
      </c>
      <c r="R6" s="7">
        <f aca="true" t="shared" si="8" ref="R6:R19">ROUND(1.2^D6,2)</f>
        <v>0.83</v>
      </c>
      <c r="S6" s="7">
        <f aca="true" t="shared" si="9" ref="S6:S19">ROUND(1.2^E6,2)</f>
        <v>1</v>
      </c>
      <c r="T6" s="7">
        <f aca="true" t="shared" si="10" ref="T6:T19">ROUND(1.2^F6,2)</f>
        <v>1</v>
      </c>
      <c r="U6" s="7">
        <f aca="true" t="shared" si="11" ref="U6:U19">ROUND(1.2^G6,2)</f>
        <v>1</v>
      </c>
      <c r="V6" s="7">
        <f aca="true" t="shared" si="12" ref="V6:V19">ROUND(1.2^H6,2)</f>
        <v>1.2</v>
      </c>
      <c r="W6" s="7">
        <f aca="true" t="shared" si="13" ref="W6:W19">ROUND(1.2^I6,2)</f>
        <v>1</v>
      </c>
      <c r="X6" s="7">
        <f aca="true" t="shared" si="14" ref="X6:X19">ROUND(1.2^J6,2)</f>
        <v>1.2</v>
      </c>
      <c r="Y6" s="7">
        <f aca="true" t="shared" si="15" ref="Y6:Y19">ROUND(1.2^K6,2)</f>
        <v>0.83</v>
      </c>
      <c r="Z6" s="7">
        <f aca="true" t="shared" si="16" ref="Z6:Z19">ROUND(1.2^L6,2)</f>
        <v>1</v>
      </c>
      <c r="AA6" s="7">
        <f aca="true" t="shared" si="17" ref="AA6:AA19">ROUND(1.2^M6,2)</f>
        <v>0.83</v>
      </c>
      <c r="AB6" s="7">
        <f aca="true" t="shared" si="18" ref="AB6:AB19">ROUND(1.2^N6,2)</f>
        <v>0.83</v>
      </c>
      <c r="AC6" s="7">
        <f aca="true" t="shared" si="19" ref="AC6:AC19">ROUND(1.2^O6,2)</f>
        <v>1.2</v>
      </c>
      <c r="AD6" s="10">
        <f aca="true" t="shared" si="20" ref="AD6:AD19">ROUND(1.2^P6,2)</f>
        <v>1</v>
      </c>
    </row>
    <row r="7" spans="1:30" ht="13.5">
      <c r="A7">
        <v>3</v>
      </c>
      <c r="B7" s="5" t="s">
        <v>19</v>
      </c>
      <c r="C7" s="6">
        <v>0</v>
      </c>
      <c r="D7" s="7">
        <v>0</v>
      </c>
      <c r="E7" s="7">
        <v>0</v>
      </c>
      <c r="F7" s="7">
        <v>0</v>
      </c>
      <c r="G7" s="7">
        <v>0</v>
      </c>
      <c r="H7" s="7">
        <v>1</v>
      </c>
      <c r="I7" s="7">
        <v>0</v>
      </c>
      <c r="J7" s="7">
        <v>1</v>
      </c>
      <c r="K7" s="7">
        <v>0</v>
      </c>
      <c r="L7" s="7">
        <f t="shared" si="1"/>
        <v>0</v>
      </c>
      <c r="M7" s="7">
        <f t="shared" si="2"/>
        <v>0</v>
      </c>
      <c r="N7" s="7">
        <f t="shared" si="3"/>
        <v>0</v>
      </c>
      <c r="O7" s="7">
        <f t="shared" si="4"/>
        <v>1</v>
      </c>
      <c r="P7" s="8">
        <f t="shared" si="5"/>
        <v>0</v>
      </c>
      <c r="Q7" s="9">
        <f t="shared" si="7"/>
        <v>1</v>
      </c>
      <c r="R7" s="7">
        <f t="shared" si="8"/>
        <v>1</v>
      </c>
      <c r="S7" s="7">
        <f t="shared" si="9"/>
        <v>1</v>
      </c>
      <c r="T7" s="7">
        <f t="shared" si="10"/>
        <v>1</v>
      </c>
      <c r="U7" s="7">
        <f t="shared" si="11"/>
        <v>1</v>
      </c>
      <c r="V7" s="7">
        <f t="shared" si="12"/>
        <v>1.2</v>
      </c>
      <c r="W7" s="7">
        <f t="shared" si="13"/>
        <v>1</v>
      </c>
      <c r="X7" s="7">
        <f t="shared" si="14"/>
        <v>1.2</v>
      </c>
      <c r="Y7" s="7">
        <f t="shared" si="15"/>
        <v>1</v>
      </c>
      <c r="Z7" s="7">
        <f t="shared" si="16"/>
        <v>1</v>
      </c>
      <c r="AA7" s="7">
        <f t="shared" si="17"/>
        <v>1</v>
      </c>
      <c r="AB7" s="7">
        <f t="shared" si="18"/>
        <v>1</v>
      </c>
      <c r="AC7" s="7">
        <f t="shared" si="19"/>
        <v>1.2</v>
      </c>
      <c r="AD7" s="10">
        <f t="shared" si="20"/>
        <v>1</v>
      </c>
    </row>
    <row r="8" spans="1:30" ht="13.5">
      <c r="A8">
        <v>4</v>
      </c>
      <c r="B8" s="5" t="s">
        <v>20</v>
      </c>
      <c r="C8" s="6">
        <v>-1</v>
      </c>
      <c r="D8" s="7">
        <v>-1</v>
      </c>
      <c r="E8" s="7">
        <v>0</v>
      </c>
      <c r="F8" s="7">
        <v>0</v>
      </c>
      <c r="G8" s="7">
        <v>0</v>
      </c>
      <c r="H8" s="7">
        <v>1</v>
      </c>
      <c r="I8" s="7">
        <v>0</v>
      </c>
      <c r="J8" s="7">
        <v>3</v>
      </c>
      <c r="K8" s="7">
        <v>0</v>
      </c>
      <c r="L8" s="7">
        <f t="shared" si="1"/>
        <v>-1</v>
      </c>
      <c r="M8" s="7">
        <f t="shared" si="2"/>
        <v>-1</v>
      </c>
      <c r="N8" s="7">
        <f t="shared" si="3"/>
        <v>-1</v>
      </c>
      <c r="O8" s="7">
        <f t="shared" si="4"/>
        <v>2</v>
      </c>
      <c r="P8" s="8">
        <f t="shared" si="5"/>
        <v>0</v>
      </c>
      <c r="Q8" s="9">
        <f t="shared" si="7"/>
        <v>0.83</v>
      </c>
      <c r="R8" s="7">
        <f t="shared" si="8"/>
        <v>0.83</v>
      </c>
      <c r="S8" s="7">
        <f t="shared" si="9"/>
        <v>1</v>
      </c>
      <c r="T8" s="7">
        <f t="shared" si="10"/>
        <v>1</v>
      </c>
      <c r="U8" s="7">
        <f t="shared" si="11"/>
        <v>1</v>
      </c>
      <c r="V8" s="7">
        <f t="shared" si="12"/>
        <v>1.2</v>
      </c>
      <c r="W8" s="7">
        <f t="shared" si="13"/>
        <v>1</v>
      </c>
      <c r="X8" s="7">
        <f t="shared" si="14"/>
        <v>1.73</v>
      </c>
      <c r="Y8" s="7">
        <f t="shared" si="15"/>
        <v>1</v>
      </c>
      <c r="Z8" s="7">
        <f t="shared" si="16"/>
        <v>0.83</v>
      </c>
      <c r="AA8" s="7">
        <f t="shared" si="17"/>
        <v>0.83</v>
      </c>
      <c r="AB8" s="7">
        <f t="shared" si="18"/>
        <v>0.83</v>
      </c>
      <c r="AC8" s="7">
        <f t="shared" si="19"/>
        <v>1.44</v>
      </c>
      <c r="AD8" s="10">
        <f t="shared" si="20"/>
        <v>1</v>
      </c>
    </row>
    <row r="9" spans="1:30" ht="14.25" thickBot="1">
      <c r="A9">
        <v>5</v>
      </c>
      <c r="B9" s="11" t="s">
        <v>21</v>
      </c>
      <c r="C9" s="12">
        <v>0</v>
      </c>
      <c r="D9" s="13">
        <v>-1</v>
      </c>
      <c r="E9" s="13">
        <v>0</v>
      </c>
      <c r="F9" s="13">
        <v>0</v>
      </c>
      <c r="G9" s="13">
        <v>0</v>
      </c>
      <c r="H9" s="13">
        <v>1</v>
      </c>
      <c r="I9" s="13">
        <v>0</v>
      </c>
      <c r="J9" s="13">
        <v>3</v>
      </c>
      <c r="K9" s="13">
        <v>0</v>
      </c>
      <c r="L9" s="13">
        <f t="shared" si="1"/>
        <v>0</v>
      </c>
      <c r="M9" s="13">
        <f t="shared" si="2"/>
        <v>-1</v>
      </c>
      <c r="N9" s="13">
        <f t="shared" si="3"/>
        <v>-1</v>
      </c>
      <c r="O9" s="13">
        <f t="shared" si="4"/>
        <v>2</v>
      </c>
      <c r="P9" s="14">
        <f t="shared" si="5"/>
        <v>0</v>
      </c>
      <c r="Q9" s="15">
        <f t="shared" si="7"/>
        <v>1</v>
      </c>
      <c r="R9" s="13">
        <f t="shared" si="8"/>
        <v>0.83</v>
      </c>
      <c r="S9" s="13">
        <f t="shared" si="9"/>
        <v>1</v>
      </c>
      <c r="T9" s="13">
        <f t="shared" si="10"/>
        <v>1</v>
      </c>
      <c r="U9" s="13">
        <f t="shared" si="11"/>
        <v>1</v>
      </c>
      <c r="V9" s="13">
        <f t="shared" si="12"/>
        <v>1.2</v>
      </c>
      <c r="W9" s="13">
        <f t="shared" si="13"/>
        <v>1</v>
      </c>
      <c r="X9" s="13">
        <f t="shared" si="14"/>
        <v>1.73</v>
      </c>
      <c r="Y9" s="13">
        <f t="shared" si="15"/>
        <v>1</v>
      </c>
      <c r="Z9" s="13">
        <f t="shared" si="16"/>
        <v>1</v>
      </c>
      <c r="AA9" s="13">
        <f t="shared" si="17"/>
        <v>0.83</v>
      </c>
      <c r="AB9" s="13">
        <f t="shared" si="18"/>
        <v>0.83</v>
      </c>
      <c r="AC9" s="13">
        <f t="shared" si="19"/>
        <v>1.44</v>
      </c>
      <c r="AD9" s="16">
        <f t="shared" si="20"/>
        <v>1</v>
      </c>
    </row>
    <row r="10" spans="2:30" ht="14.25" thickTop="1">
      <c r="B10" s="17" t="s">
        <v>22</v>
      </c>
      <c r="C10" s="18">
        <v>0</v>
      </c>
      <c r="D10" s="19">
        <v>0</v>
      </c>
      <c r="E10" s="19">
        <v>0</v>
      </c>
      <c r="F10" s="19">
        <v>0</v>
      </c>
      <c r="G10" s="19">
        <v>0</v>
      </c>
      <c r="H10" s="19">
        <v>1</v>
      </c>
      <c r="I10" s="19">
        <v>1</v>
      </c>
      <c r="J10" s="19">
        <v>0</v>
      </c>
      <c r="K10" s="19">
        <v>0</v>
      </c>
      <c r="L10" s="19">
        <f t="shared" si="1"/>
        <v>0</v>
      </c>
      <c r="M10" s="19">
        <f t="shared" si="2"/>
        <v>0</v>
      </c>
      <c r="N10" s="19">
        <f t="shared" si="3"/>
        <v>0</v>
      </c>
      <c r="O10" s="19">
        <f t="shared" si="4"/>
        <v>1</v>
      </c>
      <c r="P10" s="20">
        <f t="shared" si="5"/>
        <v>1</v>
      </c>
      <c r="Q10" s="21">
        <f t="shared" si="7"/>
        <v>1</v>
      </c>
      <c r="R10" s="19">
        <f t="shared" si="8"/>
        <v>1</v>
      </c>
      <c r="S10" s="19">
        <f t="shared" si="9"/>
        <v>1</v>
      </c>
      <c r="T10" s="19">
        <f t="shared" si="10"/>
        <v>1</v>
      </c>
      <c r="U10" s="19">
        <f t="shared" si="11"/>
        <v>1</v>
      </c>
      <c r="V10" s="19">
        <f t="shared" si="12"/>
        <v>1.2</v>
      </c>
      <c r="W10" s="19">
        <f t="shared" si="13"/>
        <v>1.2</v>
      </c>
      <c r="X10" s="19">
        <f t="shared" si="14"/>
        <v>1</v>
      </c>
      <c r="Y10" s="19">
        <f t="shared" si="15"/>
        <v>1</v>
      </c>
      <c r="Z10" s="19">
        <f t="shared" si="16"/>
        <v>1</v>
      </c>
      <c r="AA10" s="19">
        <f t="shared" si="17"/>
        <v>1</v>
      </c>
      <c r="AB10" s="19">
        <f t="shared" si="18"/>
        <v>1</v>
      </c>
      <c r="AC10" s="19">
        <f t="shared" si="19"/>
        <v>1.2</v>
      </c>
      <c r="AD10" s="22">
        <f t="shared" si="20"/>
        <v>1.2</v>
      </c>
    </row>
    <row r="11" spans="2:30" ht="13.5">
      <c r="B11" s="5" t="s">
        <v>23</v>
      </c>
      <c r="C11" s="6">
        <v>0</v>
      </c>
      <c r="D11" s="7">
        <v>-1</v>
      </c>
      <c r="E11" s="7">
        <v>-1</v>
      </c>
      <c r="F11" s="7">
        <v>0</v>
      </c>
      <c r="G11" s="7">
        <v>-1</v>
      </c>
      <c r="H11" s="7">
        <v>1</v>
      </c>
      <c r="I11" s="7">
        <v>1</v>
      </c>
      <c r="J11" s="7">
        <v>1</v>
      </c>
      <c r="K11" s="7">
        <v>0</v>
      </c>
      <c r="L11" s="19">
        <f t="shared" si="1"/>
        <v>-1</v>
      </c>
      <c r="M11" s="19">
        <f t="shared" si="2"/>
        <v>-1</v>
      </c>
      <c r="N11" s="19">
        <f t="shared" si="3"/>
        <v>-1</v>
      </c>
      <c r="O11" s="19">
        <f t="shared" si="4"/>
        <v>1</v>
      </c>
      <c r="P11" s="20">
        <f t="shared" si="5"/>
        <v>0</v>
      </c>
      <c r="Q11" s="9">
        <f t="shared" si="7"/>
        <v>1</v>
      </c>
      <c r="R11" s="7">
        <f t="shared" si="8"/>
        <v>0.83</v>
      </c>
      <c r="S11" s="7">
        <f t="shared" si="9"/>
        <v>0.83</v>
      </c>
      <c r="T11" s="7">
        <f t="shared" si="10"/>
        <v>1</v>
      </c>
      <c r="U11" s="7">
        <f t="shared" si="11"/>
        <v>0.83</v>
      </c>
      <c r="V11" s="7">
        <f t="shared" si="12"/>
        <v>1.2</v>
      </c>
      <c r="W11" s="7">
        <f t="shared" si="13"/>
        <v>1.2</v>
      </c>
      <c r="X11" s="7">
        <f t="shared" si="14"/>
        <v>1.2</v>
      </c>
      <c r="Y11" s="7">
        <f t="shared" si="15"/>
        <v>1</v>
      </c>
      <c r="Z11" s="7">
        <f t="shared" si="16"/>
        <v>0.83</v>
      </c>
      <c r="AA11" s="7">
        <f t="shared" si="17"/>
        <v>0.83</v>
      </c>
      <c r="AB11" s="7">
        <f t="shared" si="18"/>
        <v>0.83</v>
      </c>
      <c r="AC11" s="7">
        <f t="shared" si="19"/>
        <v>1.2</v>
      </c>
      <c r="AD11" s="10">
        <f t="shared" si="20"/>
        <v>1</v>
      </c>
    </row>
    <row r="12" spans="2:30" ht="13.5">
      <c r="B12" s="5" t="s">
        <v>24</v>
      </c>
      <c r="C12" s="6">
        <v>0</v>
      </c>
      <c r="D12" s="7">
        <v>0</v>
      </c>
      <c r="E12" s="7">
        <v>-1</v>
      </c>
      <c r="F12" s="7">
        <v>-1</v>
      </c>
      <c r="G12" s="7">
        <v>0</v>
      </c>
      <c r="H12" s="7">
        <v>1</v>
      </c>
      <c r="I12" s="7">
        <v>2</v>
      </c>
      <c r="J12" s="7">
        <v>0</v>
      </c>
      <c r="K12" s="7">
        <v>-1</v>
      </c>
      <c r="L12" s="19">
        <f t="shared" si="1"/>
        <v>-1</v>
      </c>
      <c r="M12" s="19">
        <f t="shared" si="2"/>
        <v>0</v>
      </c>
      <c r="N12" s="19">
        <f t="shared" si="3"/>
        <v>0</v>
      </c>
      <c r="O12" s="19">
        <f t="shared" si="4"/>
        <v>1</v>
      </c>
      <c r="P12" s="20">
        <f t="shared" si="5"/>
        <v>1</v>
      </c>
      <c r="Q12" s="9">
        <f t="shared" si="7"/>
        <v>1</v>
      </c>
      <c r="R12" s="7">
        <f t="shared" si="8"/>
        <v>1</v>
      </c>
      <c r="S12" s="7">
        <f t="shared" si="9"/>
        <v>0.83</v>
      </c>
      <c r="T12" s="7">
        <f t="shared" si="10"/>
        <v>0.83</v>
      </c>
      <c r="U12" s="7">
        <f t="shared" si="11"/>
        <v>1</v>
      </c>
      <c r="V12" s="7">
        <f t="shared" si="12"/>
        <v>1.2</v>
      </c>
      <c r="W12" s="7">
        <f t="shared" si="13"/>
        <v>1.44</v>
      </c>
      <c r="X12" s="7">
        <f t="shared" si="14"/>
        <v>1</v>
      </c>
      <c r="Y12" s="7">
        <f t="shared" si="15"/>
        <v>0.83</v>
      </c>
      <c r="Z12" s="7">
        <f t="shared" si="16"/>
        <v>0.83</v>
      </c>
      <c r="AA12" s="7">
        <f t="shared" si="17"/>
        <v>1</v>
      </c>
      <c r="AB12" s="7">
        <f t="shared" si="18"/>
        <v>1</v>
      </c>
      <c r="AC12" s="7">
        <f t="shared" si="19"/>
        <v>1.2</v>
      </c>
      <c r="AD12" s="10">
        <f t="shared" si="20"/>
        <v>1.2</v>
      </c>
    </row>
    <row r="13" spans="2:30" ht="13.5">
      <c r="B13" s="5" t="s">
        <v>25</v>
      </c>
      <c r="C13" s="6">
        <v>0</v>
      </c>
      <c r="D13" s="7">
        <v>0</v>
      </c>
      <c r="E13" s="7">
        <v>-1</v>
      </c>
      <c r="F13" s="7">
        <v>1</v>
      </c>
      <c r="G13" s="7">
        <v>0</v>
      </c>
      <c r="H13" s="7">
        <v>-1</v>
      </c>
      <c r="I13" s="7">
        <v>1</v>
      </c>
      <c r="J13" s="7">
        <v>-1</v>
      </c>
      <c r="K13" s="7">
        <v>1</v>
      </c>
      <c r="L13" s="19">
        <f t="shared" si="1"/>
        <v>-1</v>
      </c>
      <c r="M13" s="19">
        <f t="shared" si="2"/>
        <v>0</v>
      </c>
      <c r="N13" s="19">
        <f t="shared" si="3"/>
        <v>0</v>
      </c>
      <c r="O13" s="19">
        <f t="shared" si="4"/>
        <v>0</v>
      </c>
      <c r="P13" s="20">
        <f t="shared" si="5"/>
        <v>1</v>
      </c>
      <c r="Q13" s="9">
        <f t="shared" si="7"/>
        <v>1</v>
      </c>
      <c r="R13" s="7">
        <f t="shared" si="8"/>
        <v>1</v>
      </c>
      <c r="S13" s="7">
        <f t="shared" si="9"/>
        <v>0.83</v>
      </c>
      <c r="T13" s="7">
        <f t="shared" si="10"/>
        <v>1.2</v>
      </c>
      <c r="U13" s="7">
        <f t="shared" si="11"/>
        <v>1</v>
      </c>
      <c r="V13" s="7">
        <f t="shared" si="12"/>
        <v>0.83</v>
      </c>
      <c r="W13" s="7">
        <f t="shared" si="13"/>
        <v>1.2</v>
      </c>
      <c r="X13" s="7">
        <f t="shared" si="14"/>
        <v>0.83</v>
      </c>
      <c r="Y13" s="7">
        <f t="shared" si="15"/>
        <v>1.2</v>
      </c>
      <c r="Z13" s="7">
        <f t="shared" si="16"/>
        <v>0.83</v>
      </c>
      <c r="AA13" s="7">
        <f t="shared" si="17"/>
        <v>1</v>
      </c>
      <c r="AB13" s="7">
        <f t="shared" si="18"/>
        <v>1</v>
      </c>
      <c r="AC13" s="7">
        <f t="shared" si="19"/>
        <v>1</v>
      </c>
      <c r="AD13" s="10">
        <f t="shared" si="20"/>
        <v>1.2</v>
      </c>
    </row>
    <row r="14" spans="2:30" ht="13.5">
      <c r="B14" s="23" t="s">
        <v>26</v>
      </c>
      <c r="C14" s="24">
        <v>1</v>
      </c>
      <c r="D14" s="25">
        <v>1</v>
      </c>
      <c r="E14" s="25">
        <v>1</v>
      </c>
      <c r="F14" s="25">
        <v>-1</v>
      </c>
      <c r="G14" s="25">
        <v>-1</v>
      </c>
      <c r="H14" s="25">
        <v>-1</v>
      </c>
      <c r="I14" s="25">
        <v>1</v>
      </c>
      <c r="J14" s="25">
        <v>0</v>
      </c>
      <c r="K14" s="25">
        <v>-1</v>
      </c>
      <c r="L14" s="19">
        <f t="shared" si="1"/>
        <v>1</v>
      </c>
      <c r="M14" s="19">
        <f t="shared" si="2"/>
        <v>1</v>
      </c>
      <c r="N14" s="19">
        <f t="shared" si="3"/>
        <v>0</v>
      </c>
      <c r="O14" s="19">
        <f t="shared" si="4"/>
        <v>1</v>
      </c>
      <c r="P14" s="20">
        <f t="shared" si="5"/>
        <v>0</v>
      </c>
      <c r="Q14" s="9">
        <f t="shared" si="7"/>
        <v>1.2</v>
      </c>
      <c r="R14" s="7">
        <f t="shared" si="8"/>
        <v>1.2</v>
      </c>
      <c r="S14" s="7">
        <f t="shared" si="9"/>
        <v>1.2</v>
      </c>
      <c r="T14" s="7">
        <f t="shared" si="10"/>
        <v>0.83</v>
      </c>
      <c r="U14" s="7">
        <f t="shared" si="11"/>
        <v>0.83</v>
      </c>
      <c r="V14" s="7">
        <f t="shared" si="12"/>
        <v>0.83</v>
      </c>
      <c r="W14" s="7">
        <f t="shared" si="13"/>
        <v>1.2</v>
      </c>
      <c r="X14" s="7">
        <f t="shared" si="14"/>
        <v>1</v>
      </c>
      <c r="Y14" s="7">
        <f t="shared" si="15"/>
        <v>0.83</v>
      </c>
      <c r="Z14" s="7">
        <f t="shared" si="16"/>
        <v>1.2</v>
      </c>
      <c r="AA14" s="7">
        <f t="shared" si="17"/>
        <v>1.2</v>
      </c>
      <c r="AB14" s="7">
        <f t="shared" si="18"/>
        <v>1</v>
      </c>
      <c r="AC14" s="7">
        <f t="shared" si="19"/>
        <v>1.2</v>
      </c>
      <c r="AD14" s="10">
        <f t="shared" si="20"/>
        <v>1</v>
      </c>
    </row>
    <row r="15" spans="2:30" ht="13.5">
      <c r="B15" s="5" t="s">
        <v>27</v>
      </c>
      <c r="C15" s="9">
        <v>0</v>
      </c>
      <c r="D15" s="7">
        <v>1</v>
      </c>
      <c r="E15" s="7">
        <v>0</v>
      </c>
      <c r="F15" s="7">
        <v>-1</v>
      </c>
      <c r="G15" s="7">
        <v>0</v>
      </c>
      <c r="H15" s="7">
        <v>1</v>
      </c>
      <c r="I15" s="7">
        <v>2</v>
      </c>
      <c r="J15" s="7">
        <v>0</v>
      </c>
      <c r="K15" s="7">
        <v>-1</v>
      </c>
      <c r="L15" s="7">
        <f t="shared" si="1"/>
        <v>0</v>
      </c>
      <c r="M15" s="7">
        <f t="shared" si="2"/>
        <v>1</v>
      </c>
      <c r="N15" s="7">
        <f t="shared" si="3"/>
        <v>1</v>
      </c>
      <c r="O15" s="7">
        <f t="shared" si="4"/>
        <v>1</v>
      </c>
      <c r="P15" s="8">
        <f t="shared" si="5"/>
        <v>1</v>
      </c>
      <c r="Q15" s="9">
        <f t="shared" si="7"/>
        <v>1</v>
      </c>
      <c r="R15" s="7">
        <f t="shared" si="8"/>
        <v>1.2</v>
      </c>
      <c r="S15" s="7">
        <f t="shared" si="9"/>
        <v>1</v>
      </c>
      <c r="T15" s="7">
        <f t="shared" si="10"/>
        <v>0.83</v>
      </c>
      <c r="U15" s="7">
        <f t="shared" si="11"/>
        <v>1</v>
      </c>
      <c r="V15" s="7">
        <f t="shared" si="12"/>
        <v>1.2</v>
      </c>
      <c r="W15" s="7">
        <f t="shared" si="13"/>
        <v>1.44</v>
      </c>
      <c r="X15" s="7">
        <f t="shared" si="14"/>
        <v>1</v>
      </c>
      <c r="Y15" s="7">
        <f t="shared" si="15"/>
        <v>0.83</v>
      </c>
      <c r="Z15" s="7">
        <f t="shared" si="16"/>
        <v>1</v>
      </c>
      <c r="AA15" s="7">
        <f t="shared" si="17"/>
        <v>1.2</v>
      </c>
      <c r="AB15" s="7">
        <f t="shared" si="18"/>
        <v>1.2</v>
      </c>
      <c r="AC15" s="7">
        <f t="shared" si="19"/>
        <v>1.2</v>
      </c>
      <c r="AD15" s="10">
        <f t="shared" si="20"/>
        <v>1.2</v>
      </c>
    </row>
    <row r="16" spans="2:30" ht="13.5">
      <c r="B16" s="5" t="s">
        <v>31</v>
      </c>
      <c r="C16" s="21">
        <v>0</v>
      </c>
      <c r="D16" s="19">
        <v>0</v>
      </c>
      <c r="E16" s="19">
        <v>0</v>
      </c>
      <c r="F16" s="19">
        <v>1</v>
      </c>
      <c r="G16" s="19">
        <v>0</v>
      </c>
      <c r="H16" s="19">
        <v>-1</v>
      </c>
      <c r="I16" s="19">
        <v>2</v>
      </c>
      <c r="J16" s="19">
        <v>-1</v>
      </c>
      <c r="K16" s="19">
        <v>1</v>
      </c>
      <c r="L16" s="7">
        <f t="shared" si="1"/>
        <v>0</v>
      </c>
      <c r="M16" s="7">
        <f t="shared" si="2"/>
        <v>0</v>
      </c>
      <c r="N16" s="7">
        <f t="shared" si="3"/>
        <v>0</v>
      </c>
      <c r="O16" s="7">
        <f t="shared" si="4"/>
        <v>1</v>
      </c>
      <c r="P16" s="8">
        <f t="shared" si="5"/>
        <v>1</v>
      </c>
      <c r="Q16" s="9">
        <f t="shared" si="7"/>
        <v>1</v>
      </c>
      <c r="R16" s="7">
        <f t="shared" si="8"/>
        <v>1</v>
      </c>
      <c r="S16" s="7">
        <f t="shared" si="9"/>
        <v>1</v>
      </c>
      <c r="T16" s="7">
        <f t="shared" si="10"/>
        <v>1.2</v>
      </c>
      <c r="U16" s="7">
        <f t="shared" si="11"/>
        <v>1</v>
      </c>
      <c r="V16" s="7">
        <f t="shared" si="12"/>
        <v>0.83</v>
      </c>
      <c r="W16" s="7">
        <f t="shared" si="13"/>
        <v>1.44</v>
      </c>
      <c r="X16" s="7">
        <f t="shared" si="14"/>
        <v>0.83</v>
      </c>
      <c r="Y16" s="7">
        <f t="shared" si="15"/>
        <v>1.2</v>
      </c>
      <c r="Z16" s="7">
        <f t="shared" si="16"/>
        <v>1</v>
      </c>
      <c r="AA16" s="7">
        <f t="shared" si="17"/>
        <v>1</v>
      </c>
      <c r="AB16" s="7">
        <f t="shared" si="18"/>
        <v>1</v>
      </c>
      <c r="AC16" s="7">
        <f t="shared" si="19"/>
        <v>1.2</v>
      </c>
      <c r="AD16" s="10">
        <f t="shared" si="20"/>
        <v>1.2</v>
      </c>
    </row>
    <row r="17" spans="2:30" ht="13.5">
      <c r="B17" s="26" t="s">
        <v>32</v>
      </c>
      <c r="C17" s="27">
        <v>0</v>
      </c>
      <c r="D17" s="28">
        <v>-1</v>
      </c>
      <c r="E17" s="28">
        <v>-1</v>
      </c>
      <c r="F17" s="28">
        <v>0</v>
      </c>
      <c r="G17" s="28">
        <v>-1</v>
      </c>
      <c r="H17" s="28">
        <v>2</v>
      </c>
      <c r="I17" s="28">
        <v>2</v>
      </c>
      <c r="J17" s="28">
        <v>1</v>
      </c>
      <c r="K17" s="28">
        <v>0</v>
      </c>
      <c r="L17" s="28">
        <f t="shared" si="1"/>
        <v>-1</v>
      </c>
      <c r="M17" s="28">
        <f t="shared" si="2"/>
        <v>-1</v>
      </c>
      <c r="N17" s="28">
        <f t="shared" si="3"/>
        <v>-1</v>
      </c>
      <c r="O17" s="28">
        <f t="shared" si="4"/>
        <v>2</v>
      </c>
      <c r="P17" s="127">
        <f t="shared" si="5"/>
        <v>1</v>
      </c>
      <c r="Q17" s="9">
        <f t="shared" si="7"/>
        <v>1</v>
      </c>
      <c r="R17" s="7">
        <f t="shared" si="8"/>
        <v>0.83</v>
      </c>
      <c r="S17" s="7">
        <f t="shared" si="9"/>
        <v>0.83</v>
      </c>
      <c r="T17" s="7">
        <f t="shared" si="10"/>
        <v>1</v>
      </c>
      <c r="U17" s="7">
        <f t="shared" si="11"/>
        <v>0.83</v>
      </c>
      <c r="V17" s="7">
        <f t="shared" si="12"/>
        <v>1.44</v>
      </c>
      <c r="W17" s="7">
        <f t="shared" si="13"/>
        <v>1.44</v>
      </c>
      <c r="X17" s="7">
        <f t="shared" si="14"/>
        <v>1.2</v>
      </c>
      <c r="Y17" s="7">
        <f t="shared" si="15"/>
        <v>1</v>
      </c>
      <c r="Z17" s="7">
        <f t="shared" si="16"/>
        <v>0.83</v>
      </c>
      <c r="AA17" s="7">
        <f t="shared" si="17"/>
        <v>0.83</v>
      </c>
      <c r="AB17" s="7">
        <f t="shared" si="18"/>
        <v>0.83</v>
      </c>
      <c r="AC17" s="7">
        <f t="shared" si="19"/>
        <v>1.44</v>
      </c>
      <c r="AD17" s="10">
        <f t="shared" si="20"/>
        <v>1.2</v>
      </c>
    </row>
    <row r="18" spans="2:30" ht="13.5">
      <c r="B18" s="5" t="s">
        <v>30</v>
      </c>
      <c r="C18" s="6">
        <v>0</v>
      </c>
      <c r="D18" s="7">
        <v>0</v>
      </c>
      <c r="E18" s="7">
        <v>0</v>
      </c>
      <c r="F18" s="7">
        <v>1</v>
      </c>
      <c r="G18" s="7">
        <v>1</v>
      </c>
      <c r="H18" s="7">
        <v>-1</v>
      </c>
      <c r="I18" s="7">
        <v>3</v>
      </c>
      <c r="J18" s="7">
        <v>3</v>
      </c>
      <c r="K18" s="7">
        <v>1</v>
      </c>
      <c r="L18" s="7">
        <f t="shared" si="1"/>
        <v>0</v>
      </c>
      <c r="M18" s="7">
        <f t="shared" si="2"/>
        <v>0</v>
      </c>
      <c r="N18" s="7">
        <f t="shared" si="3"/>
        <v>1</v>
      </c>
      <c r="O18" s="7">
        <f t="shared" si="4"/>
        <v>3</v>
      </c>
      <c r="P18" s="8">
        <f t="shared" si="5"/>
        <v>2</v>
      </c>
      <c r="Q18" s="9">
        <f t="shared" si="7"/>
        <v>1</v>
      </c>
      <c r="R18" s="7">
        <f t="shared" si="8"/>
        <v>1</v>
      </c>
      <c r="S18" s="7">
        <f t="shared" si="9"/>
        <v>1</v>
      </c>
      <c r="T18" s="7">
        <f t="shared" si="10"/>
        <v>1.2</v>
      </c>
      <c r="U18" s="7">
        <f t="shared" si="11"/>
        <v>1.2</v>
      </c>
      <c r="V18" s="7">
        <f t="shared" si="12"/>
        <v>0.83</v>
      </c>
      <c r="W18" s="7">
        <f t="shared" si="13"/>
        <v>1.73</v>
      </c>
      <c r="X18" s="7">
        <f t="shared" si="14"/>
        <v>1.73</v>
      </c>
      <c r="Y18" s="7">
        <f t="shared" si="15"/>
        <v>1.2</v>
      </c>
      <c r="Z18" s="7">
        <f t="shared" si="16"/>
        <v>1</v>
      </c>
      <c r="AA18" s="7">
        <f t="shared" si="17"/>
        <v>1</v>
      </c>
      <c r="AB18" s="7">
        <f t="shared" si="18"/>
        <v>1.2</v>
      </c>
      <c r="AC18" s="7">
        <f t="shared" si="19"/>
        <v>1.73</v>
      </c>
      <c r="AD18" s="10">
        <f t="shared" si="20"/>
        <v>1.44</v>
      </c>
    </row>
    <row r="19" spans="2:30" ht="13.5">
      <c r="B19" s="5" t="s">
        <v>28</v>
      </c>
      <c r="C19" s="6">
        <v>1</v>
      </c>
      <c r="D19" s="7">
        <v>2</v>
      </c>
      <c r="E19" s="7">
        <v>2</v>
      </c>
      <c r="F19" s="7">
        <v>-1</v>
      </c>
      <c r="G19" s="7">
        <v>0</v>
      </c>
      <c r="H19" s="7">
        <v>1</v>
      </c>
      <c r="I19" s="7">
        <v>2</v>
      </c>
      <c r="J19" s="7">
        <v>0</v>
      </c>
      <c r="K19" s="7">
        <v>-1</v>
      </c>
      <c r="L19" s="7">
        <f t="shared" si="1"/>
        <v>2</v>
      </c>
      <c r="M19" s="7">
        <f t="shared" si="2"/>
        <v>2</v>
      </c>
      <c r="N19" s="7">
        <f t="shared" si="3"/>
        <v>1</v>
      </c>
      <c r="O19" s="7">
        <f t="shared" si="4"/>
        <v>1</v>
      </c>
      <c r="P19" s="8">
        <f t="shared" si="5"/>
        <v>1</v>
      </c>
      <c r="Q19" s="9">
        <f t="shared" si="7"/>
        <v>1.2</v>
      </c>
      <c r="R19" s="7">
        <f t="shared" si="8"/>
        <v>1.44</v>
      </c>
      <c r="S19" s="7">
        <f t="shared" si="9"/>
        <v>1.44</v>
      </c>
      <c r="T19" s="7">
        <f t="shared" si="10"/>
        <v>0.83</v>
      </c>
      <c r="U19" s="7">
        <f t="shared" si="11"/>
        <v>1</v>
      </c>
      <c r="V19" s="7">
        <f t="shared" si="12"/>
        <v>1.2</v>
      </c>
      <c r="W19" s="7">
        <f t="shared" si="13"/>
        <v>1.44</v>
      </c>
      <c r="X19" s="7">
        <f t="shared" si="14"/>
        <v>1</v>
      </c>
      <c r="Y19" s="7">
        <f t="shared" si="15"/>
        <v>0.83</v>
      </c>
      <c r="Z19" s="7">
        <f t="shared" si="16"/>
        <v>1.44</v>
      </c>
      <c r="AA19" s="7">
        <f t="shared" si="17"/>
        <v>1.44</v>
      </c>
      <c r="AB19" s="7">
        <f t="shared" si="18"/>
        <v>1.2</v>
      </c>
      <c r="AC19" s="7">
        <f t="shared" si="19"/>
        <v>1.2</v>
      </c>
      <c r="AD19" s="10">
        <f t="shared" si="20"/>
        <v>1.2</v>
      </c>
    </row>
    <row r="20" spans="2:30" ht="13.5">
      <c r="B20" s="5"/>
      <c r="C20" s="6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8"/>
      <c r="Q20" s="9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10"/>
    </row>
    <row r="21" spans="2:30" ht="13.5">
      <c r="B21" s="5"/>
      <c r="C21" s="6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8"/>
      <c r="Q21" s="9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10"/>
    </row>
    <row r="22" spans="2:30" ht="14.25" thickBot="1">
      <c r="B22" s="31"/>
      <c r="C22" s="3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128"/>
      <c r="Q22" s="35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4"/>
    </row>
  </sheetData>
  <mergeCells count="2">
    <mergeCell ref="C2:P2"/>
    <mergeCell ref="Q2:AD2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4.50390625" style="0" customWidth="1"/>
    <col min="3" max="3" width="19.375" style="0" customWidth="1"/>
    <col min="4" max="31" width="6.625" style="0" customWidth="1"/>
  </cols>
  <sheetData>
    <row r="1" ht="14.25" thickBot="1">
      <c r="A1" t="s">
        <v>35</v>
      </c>
    </row>
    <row r="2" spans="1:31" ht="13.5">
      <c r="A2" s="45"/>
      <c r="B2" s="43"/>
      <c r="C2" s="44"/>
      <c r="D2" s="158" t="s">
        <v>0</v>
      </c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60"/>
      <c r="R2" s="158" t="s">
        <v>1</v>
      </c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60"/>
    </row>
    <row r="3" spans="1:31" ht="14.25" thickBot="1">
      <c r="A3" s="46" t="s">
        <v>101</v>
      </c>
      <c r="B3" s="35" t="s">
        <v>2</v>
      </c>
      <c r="C3" s="34" t="s">
        <v>34</v>
      </c>
      <c r="D3" s="32" t="s">
        <v>3</v>
      </c>
      <c r="E3" s="33" t="s">
        <v>4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  <c r="K3" s="33" t="s">
        <v>10</v>
      </c>
      <c r="L3" s="33" t="s">
        <v>11</v>
      </c>
      <c r="M3" s="33" t="s">
        <v>12</v>
      </c>
      <c r="N3" s="33" t="s">
        <v>13</v>
      </c>
      <c r="O3" s="33" t="s">
        <v>14</v>
      </c>
      <c r="P3" s="33" t="s">
        <v>15</v>
      </c>
      <c r="Q3" s="34" t="s">
        <v>16</v>
      </c>
      <c r="R3" s="32" t="s">
        <v>3</v>
      </c>
      <c r="S3" s="33" t="s">
        <v>4</v>
      </c>
      <c r="T3" s="33" t="s">
        <v>5</v>
      </c>
      <c r="U3" s="33" t="s">
        <v>6</v>
      </c>
      <c r="V3" s="33" t="s">
        <v>7</v>
      </c>
      <c r="W3" s="33" t="s">
        <v>8</v>
      </c>
      <c r="X3" s="33" t="s">
        <v>9</v>
      </c>
      <c r="Y3" s="33" t="s">
        <v>10</v>
      </c>
      <c r="Z3" s="33" t="s">
        <v>11</v>
      </c>
      <c r="AA3" s="33" t="s">
        <v>12</v>
      </c>
      <c r="AB3" s="33" t="s">
        <v>13</v>
      </c>
      <c r="AC3" s="33" t="s">
        <v>14</v>
      </c>
      <c r="AD3" s="33" t="s">
        <v>15</v>
      </c>
      <c r="AE3" s="34" t="s">
        <v>16</v>
      </c>
    </row>
    <row r="4" spans="1:31" ht="13.5">
      <c r="A4" s="47" t="s">
        <v>68</v>
      </c>
      <c r="B4" s="21" t="s">
        <v>33</v>
      </c>
      <c r="C4" s="22" t="s">
        <v>51</v>
      </c>
      <c r="D4" s="18">
        <f>'《D》ｱｲﾄﾞﾚｽ各個'!C10+'《D》ｱｲﾄﾞﾚｽ各個'!C11+'《D》ｱｲﾄﾞﾚｽ各個'!C12</f>
        <v>0</v>
      </c>
      <c r="E4" s="19">
        <f>'《D》ｱｲﾄﾞﾚｽ各個'!D10+'《D》ｱｲﾄﾞﾚｽ各個'!D11+'《D》ｱｲﾄﾞﾚｽ各個'!D12</f>
        <v>-1</v>
      </c>
      <c r="F4" s="19">
        <f>'《D》ｱｲﾄﾞﾚｽ各個'!E10+'《D》ｱｲﾄﾞﾚｽ各個'!E11+'《D》ｱｲﾄﾞﾚｽ各個'!E12</f>
        <v>-2</v>
      </c>
      <c r="G4" s="19">
        <f>'《D》ｱｲﾄﾞﾚｽ各個'!F10+'《D》ｱｲﾄﾞﾚｽ各個'!F11+'《D》ｱｲﾄﾞﾚｽ各個'!F12</f>
        <v>-1</v>
      </c>
      <c r="H4" s="19">
        <f>'《D》ｱｲﾄﾞﾚｽ各個'!G10+'《D》ｱｲﾄﾞﾚｽ各個'!G11+'《D》ｱｲﾄﾞﾚｽ各個'!G12</f>
        <v>-1</v>
      </c>
      <c r="I4" s="19">
        <f>'《D》ｱｲﾄﾞﾚｽ各個'!H10+'《D》ｱｲﾄﾞﾚｽ各個'!H11+'《D》ｱｲﾄﾞﾚｽ各個'!H12</f>
        <v>3</v>
      </c>
      <c r="J4" s="19">
        <f>'《D》ｱｲﾄﾞﾚｽ各個'!I10+'《D》ｱｲﾄﾞﾚｽ各個'!I11+'《D》ｱｲﾄﾞﾚｽ各個'!I12</f>
        <v>4</v>
      </c>
      <c r="K4" s="19">
        <f>'《D》ｱｲﾄﾞﾚｽ各個'!J10+'《D》ｱｲﾄﾞﾚｽ各個'!J11+'《D》ｱｲﾄﾞﾚｽ各個'!J12</f>
        <v>1</v>
      </c>
      <c r="L4" s="19">
        <f>'《D》ｱｲﾄﾞﾚｽ各個'!K10+'《D》ｱｲﾄﾞﾚｽ各個'!K11+'《D》ｱｲﾄﾞﾚｽ各個'!K12</f>
        <v>-1</v>
      </c>
      <c r="M4" s="19">
        <f>ROUND((D4+F4)/2,0)</f>
        <v>-1</v>
      </c>
      <c r="N4" s="19">
        <f>ROUND((D4+E4)/2,0)</f>
        <v>-1</v>
      </c>
      <c r="O4" s="19">
        <f>ROUND((H4+E4)/2,0)</f>
        <v>-1</v>
      </c>
      <c r="P4" s="19">
        <f>ROUND((J4+K4)/2,0)</f>
        <v>3</v>
      </c>
      <c r="Q4" s="22">
        <f>ROUND((H4+J4)/2,0)</f>
        <v>2</v>
      </c>
      <c r="R4" s="43">
        <f>ROUND(1.2^D4,2)</f>
        <v>1</v>
      </c>
      <c r="S4" s="130">
        <f aca="true" t="shared" si="0" ref="S4:AE4">ROUND(1.2^E4,2)</f>
        <v>0.83</v>
      </c>
      <c r="T4" s="130">
        <f t="shared" si="0"/>
        <v>0.69</v>
      </c>
      <c r="U4" s="130">
        <f t="shared" si="0"/>
        <v>0.83</v>
      </c>
      <c r="V4" s="130">
        <f t="shared" si="0"/>
        <v>0.83</v>
      </c>
      <c r="W4" s="130">
        <f t="shared" si="0"/>
        <v>1.73</v>
      </c>
      <c r="X4" s="130">
        <f t="shared" si="0"/>
        <v>2.07</v>
      </c>
      <c r="Y4" s="130">
        <f t="shared" si="0"/>
        <v>1.2</v>
      </c>
      <c r="Z4" s="130">
        <f t="shared" si="0"/>
        <v>0.83</v>
      </c>
      <c r="AA4" s="130">
        <f t="shared" si="0"/>
        <v>0.83</v>
      </c>
      <c r="AB4" s="130">
        <f t="shared" si="0"/>
        <v>0.83</v>
      </c>
      <c r="AC4" s="130">
        <f t="shared" si="0"/>
        <v>0.83</v>
      </c>
      <c r="AD4" s="130">
        <f t="shared" si="0"/>
        <v>1.73</v>
      </c>
      <c r="AE4" s="131">
        <f t="shared" si="0"/>
        <v>1.44</v>
      </c>
    </row>
    <row r="5" spans="1:31" ht="13.5">
      <c r="A5" s="48" t="s">
        <v>69</v>
      </c>
      <c r="B5" s="9" t="s">
        <v>52</v>
      </c>
      <c r="C5" s="10" t="s">
        <v>53</v>
      </c>
      <c r="D5" s="6">
        <f>'《D》ｱｲﾄﾞﾚｽ各個'!C10+'《D》ｱｲﾄﾞﾚｽ各個'!C12+'《D》ｱｲﾄﾞﾚｽ各個'!C13</f>
        <v>0</v>
      </c>
      <c r="E5" s="7">
        <f>'《D》ｱｲﾄﾞﾚｽ各個'!D10+'《D》ｱｲﾄﾞﾚｽ各個'!D12+'《D》ｱｲﾄﾞﾚｽ各個'!D13</f>
        <v>0</v>
      </c>
      <c r="F5" s="7">
        <f>'《D》ｱｲﾄﾞﾚｽ各個'!E10+'《D》ｱｲﾄﾞﾚｽ各個'!E12+'《D》ｱｲﾄﾞﾚｽ各個'!E13</f>
        <v>-2</v>
      </c>
      <c r="G5" s="7">
        <f>'《D》ｱｲﾄﾞﾚｽ各個'!F10+'《D》ｱｲﾄﾞﾚｽ各個'!F12+'《D》ｱｲﾄﾞﾚｽ各個'!F13</f>
        <v>0</v>
      </c>
      <c r="H5" s="7">
        <f>'《D》ｱｲﾄﾞﾚｽ各個'!G10+'《D》ｱｲﾄﾞﾚｽ各個'!G12+'《D》ｱｲﾄﾞﾚｽ各個'!G13</f>
        <v>0</v>
      </c>
      <c r="I5" s="7">
        <f>'《D》ｱｲﾄﾞﾚｽ各個'!H10+'《D》ｱｲﾄﾞﾚｽ各個'!H12+'《D》ｱｲﾄﾞﾚｽ各個'!H13</f>
        <v>1</v>
      </c>
      <c r="J5" s="7">
        <f>'《D》ｱｲﾄﾞﾚｽ各個'!I10+'《D》ｱｲﾄﾞﾚｽ各個'!I12+'《D》ｱｲﾄﾞﾚｽ各個'!I13</f>
        <v>4</v>
      </c>
      <c r="K5" s="7">
        <f>'《D》ｱｲﾄﾞﾚｽ各個'!J10+'《D》ｱｲﾄﾞﾚｽ各個'!J12+'《D》ｱｲﾄﾞﾚｽ各個'!J13</f>
        <v>-1</v>
      </c>
      <c r="L5" s="7">
        <f>'《D》ｱｲﾄﾞﾚｽ各個'!K10+'《D》ｱｲﾄﾞﾚｽ各個'!K12+'《D》ｱｲﾄﾞﾚｽ各個'!K13</f>
        <v>0</v>
      </c>
      <c r="M5" s="7">
        <f aca="true" t="shared" si="1" ref="M5:M10">ROUND((D5+F5)/2,0)</f>
        <v>-1</v>
      </c>
      <c r="N5" s="7">
        <f aca="true" t="shared" si="2" ref="N5:N10">ROUND((D5+E5)/2,0)</f>
        <v>0</v>
      </c>
      <c r="O5" s="7">
        <f aca="true" t="shared" si="3" ref="O5:O10">ROUND((H5+E5)/2,0)</f>
        <v>0</v>
      </c>
      <c r="P5" s="7">
        <f aca="true" t="shared" si="4" ref="P5:P10">ROUND((J5+K5)/2,0)</f>
        <v>2</v>
      </c>
      <c r="Q5" s="10">
        <f aca="true" t="shared" si="5" ref="Q5:Q10">ROUND((H5+J5)/2,0)</f>
        <v>2</v>
      </c>
      <c r="R5" s="21">
        <f aca="true" t="shared" si="6" ref="R5:R13">ROUND(1.2^D5,2)</f>
        <v>1</v>
      </c>
      <c r="S5" s="18">
        <f aca="true" t="shared" si="7" ref="S5:S13">ROUND(1.2^E5,2)</f>
        <v>1</v>
      </c>
      <c r="T5" s="18">
        <f aca="true" t="shared" si="8" ref="T5:T13">ROUND(1.2^F5,2)</f>
        <v>0.69</v>
      </c>
      <c r="U5" s="18">
        <f aca="true" t="shared" si="9" ref="U5:U13">ROUND(1.2^G5,2)</f>
        <v>1</v>
      </c>
      <c r="V5" s="18">
        <f aca="true" t="shared" si="10" ref="V5:V13">ROUND(1.2^H5,2)</f>
        <v>1</v>
      </c>
      <c r="W5" s="18">
        <f aca="true" t="shared" si="11" ref="W5:W13">ROUND(1.2^I5,2)</f>
        <v>1.2</v>
      </c>
      <c r="X5" s="18">
        <f aca="true" t="shared" si="12" ref="X5:X13">ROUND(1.2^J5,2)</f>
        <v>2.07</v>
      </c>
      <c r="Y5" s="18">
        <f aca="true" t="shared" si="13" ref="Y5:Y13">ROUND(1.2^K5,2)</f>
        <v>0.83</v>
      </c>
      <c r="Z5" s="18">
        <f aca="true" t="shared" si="14" ref="Z5:Z13">ROUND(1.2^L5,2)</f>
        <v>1</v>
      </c>
      <c r="AA5" s="18">
        <f aca="true" t="shared" si="15" ref="AA5:AA13">ROUND(1.2^M5,2)</f>
        <v>0.83</v>
      </c>
      <c r="AB5" s="18">
        <f aca="true" t="shared" si="16" ref="AB5:AB13">ROUND(1.2^N5,2)</f>
        <v>1</v>
      </c>
      <c r="AC5" s="18">
        <f aca="true" t="shared" si="17" ref="AC5:AC13">ROUND(1.2^O5,2)</f>
        <v>1</v>
      </c>
      <c r="AD5" s="18">
        <f aca="true" t="shared" si="18" ref="AD5:AD13">ROUND(1.2^P5,2)</f>
        <v>1.44</v>
      </c>
      <c r="AE5" s="132">
        <f aca="true" t="shared" si="19" ref="AE5:AE13">ROUND(1.2^Q5,2)</f>
        <v>1.44</v>
      </c>
    </row>
    <row r="6" spans="1:31" ht="13.5">
      <c r="A6" s="48" t="s">
        <v>70</v>
      </c>
      <c r="B6" s="9" t="s">
        <v>54</v>
      </c>
      <c r="C6" s="10" t="s">
        <v>55</v>
      </c>
      <c r="D6" s="6">
        <f>'《D》ｱｲﾄﾞﾚｽ各個'!C10+'《D》ｱｲﾄﾞﾚｽ各個'!C13+'《D》ｱｲﾄﾞﾚｽ各個'!C14</f>
        <v>1</v>
      </c>
      <c r="E6" s="7">
        <f>'《D》ｱｲﾄﾞﾚｽ各個'!D10+'《D》ｱｲﾄﾞﾚｽ各個'!D13+'《D》ｱｲﾄﾞﾚｽ各個'!D14</f>
        <v>1</v>
      </c>
      <c r="F6" s="7">
        <f>'《D》ｱｲﾄﾞﾚｽ各個'!E10+'《D》ｱｲﾄﾞﾚｽ各個'!E13+'《D》ｱｲﾄﾞﾚｽ各個'!E14</f>
        <v>0</v>
      </c>
      <c r="G6" s="7">
        <f>'《D》ｱｲﾄﾞﾚｽ各個'!F10+'《D》ｱｲﾄﾞﾚｽ各個'!F13+'《D》ｱｲﾄﾞﾚｽ各個'!F14</f>
        <v>0</v>
      </c>
      <c r="H6" s="7">
        <f>'《D》ｱｲﾄﾞﾚｽ各個'!G10+'《D》ｱｲﾄﾞﾚｽ各個'!G13+'《D》ｱｲﾄﾞﾚｽ各個'!G14</f>
        <v>-1</v>
      </c>
      <c r="I6" s="7">
        <f>'《D》ｱｲﾄﾞﾚｽ各個'!H10+'《D》ｱｲﾄﾞﾚｽ各個'!H13+'《D》ｱｲﾄﾞﾚｽ各個'!H14</f>
        <v>-1</v>
      </c>
      <c r="J6" s="7">
        <f>'《D》ｱｲﾄﾞﾚｽ各個'!I10+'《D》ｱｲﾄﾞﾚｽ各個'!I13+'《D》ｱｲﾄﾞﾚｽ各個'!I14</f>
        <v>3</v>
      </c>
      <c r="K6" s="7">
        <f>'《D》ｱｲﾄﾞﾚｽ各個'!J10+'《D》ｱｲﾄﾞﾚｽ各個'!J13+'《D》ｱｲﾄﾞﾚｽ各個'!J14</f>
        <v>-1</v>
      </c>
      <c r="L6" s="7">
        <f>'《D》ｱｲﾄﾞﾚｽ各個'!K10+'《D》ｱｲﾄﾞﾚｽ各個'!K13+'《D》ｱｲﾄﾞﾚｽ各個'!K14</f>
        <v>0</v>
      </c>
      <c r="M6" s="7">
        <f t="shared" si="1"/>
        <v>1</v>
      </c>
      <c r="N6" s="7">
        <f t="shared" si="2"/>
        <v>1</v>
      </c>
      <c r="O6" s="7">
        <f t="shared" si="3"/>
        <v>0</v>
      </c>
      <c r="P6" s="7">
        <f t="shared" si="4"/>
        <v>1</v>
      </c>
      <c r="Q6" s="10">
        <f t="shared" si="5"/>
        <v>1</v>
      </c>
      <c r="R6" s="21">
        <f t="shared" si="6"/>
        <v>1.2</v>
      </c>
      <c r="S6" s="18">
        <f t="shared" si="7"/>
        <v>1.2</v>
      </c>
      <c r="T6" s="18">
        <f t="shared" si="8"/>
        <v>1</v>
      </c>
      <c r="U6" s="18">
        <f t="shared" si="9"/>
        <v>1</v>
      </c>
      <c r="V6" s="18">
        <f t="shared" si="10"/>
        <v>0.83</v>
      </c>
      <c r="W6" s="18">
        <f t="shared" si="11"/>
        <v>0.83</v>
      </c>
      <c r="X6" s="18">
        <f t="shared" si="12"/>
        <v>1.73</v>
      </c>
      <c r="Y6" s="18">
        <f t="shared" si="13"/>
        <v>0.83</v>
      </c>
      <c r="Z6" s="18">
        <f t="shared" si="14"/>
        <v>1</v>
      </c>
      <c r="AA6" s="18">
        <f t="shared" si="15"/>
        <v>1.2</v>
      </c>
      <c r="AB6" s="18">
        <f t="shared" si="16"/>
        <v>1.2</v>
      </c>
      <c r="AC6" s="18">
        <f t="shared" si="17"/>
        <v>1</v>
      </c>
      <c r="AD6" s="18">
        <f t="shared" si="18"/>
        <v>1.2</v>
      </c>
      <c r="AE6" s="132">
        <f t="shared" si="19"/>
        <v>1.2</v>
      </c>
    </row>
    <row r="7" spans="1:31" ht="13.5">
      <c r="A7" s="48" t="s">
        <v>71</v>
      </c>
      <c r="B7" s="9" t="s">
        <v>56</v>
      </c>
      <c r="C7" s="10" t="s">
        <v>57</v>
      </c>
      <c r="D7" s="6">
        <f>'《D》ｱｲﾄﾞﾚｽ各個'!C10+'《D》ｱｲﾄﾞﾚｽ各個'!C12+'《D》ｱｲﾄﾞﾚｽ各個'!C13+'《D》ｱｲﾄﾞﾚｽ各個'!C15</f>
        <v>0</v>
      </c>
      <c r="E7" s="7">
        <f>'《D》ｱｲﾄﾞﾚｽ各個'!D10+'《D》ｱｲﾄﾞﾚｽ各個'!D12+'《D》ｱｲﾄﾞﾚｽ各個'!D13+'《D》ｱｲﾄﾞﾚｽ各個'!D15</f>
        <v>1</v>
      </c>
      <c r="F7" s="7">
        <f>'《D》ｱｲﾄﾞﾚｽ各個'!E10+'《D》ｱｲﾄﾞﾚｽ各個'!E12+'《D》ｱｲﾄﾞﾚｽ各個'!E13+'《D》ｱｲﾄﾞﾚｽ各個'!E15</f>
        <v>-2</v>
      </c>
      <c r="G7" s="7">
        <f>'《D》ｱｲﾄﾞﾚｽ各個'!F10+'《D》ｱｲﾄﾞﾚｽ各個'!F12+'《D》ｱｲﾄﾞﾚｽ各個'!F13+'《D》ｱｲﾄﾞﾚｽ各個'!F15</f>
        <v>-1</v>
      </c>
      <c r="H7" s="7">
        <f>'《D》ｱｲﾄﾞﾚｽ各個'!G10+'《D》ｱｲﾄﾞﾚｽ各個'!G12+'《D》ｱｲﾄﾞﾚｽ各個'!G13+'《D》ｱｲﾄﾞﾚｽ各個'!G15</f>
        <v>0</v>
      </c>
      <c r="I7" s="7">
        <f>'《D》ｱｲﾄﾞﾚｽ各個'!H10+'《D》ｱｲﾄﾞﾚｽ各個'!H12+'《D》ｱｲﾄﾞﾚｽ各個'!H13+'《D》ｱｲﾄﾞﾚｽ各個'!H15</f>
        <v>2</v>
      </c>
      <c r="J7" s="7">
        <f>'《D》ｱｲﾄﾞﾚｽ各個'!I10+'《D》ｱｲﾄﾞﾚｽ各個'!I12+'《D》ｱｲﾄﾞﾚｽ各個'!I13+'《D》ｱｲﾄﾞﾚｽ各個'!I15</f>
        <v>6</v>
      </c>
      <c r="K7" s="7">
        <f>'《D》ｱｲﾄﾞﾚｽ各個'!J10+'《D》ｱｲﾄﾞﾚｽ各個'!J12+'《D》ｱｲﾄﾞﾚｽ各個'!J13+'《D》ｱｲﾄﾞﾚｽ各個'!J15</f>
        <v>-1</v>
      </c>
      <c r="L7" s="7">
        <f>'《D》ｱｲﾄﾞﾚｽ各個'!K10+'《D》ｱｲﾄﾞﾚｽ各個'!K12+'《D》ｱｲﾄﾞﾚｽ各個'!K13+'《D》ｱｲﾄﾞﾚｽ各個'!K15</f>
        <v>-1</v>
      </c>
      <c r="M7" s="7">
        <f t="shared" si="1"/>
        <v>-1</v>
      </c>
      <c r="N7" s="7">
        <f t="shared" si="2"/>
        <v>1</v>
      </c>
      <c r="O7" s="7">
        <f t="shared" si="3"/>
        <v>1</v>
      </c>
      <c r="P7" s="7">
        <f t="shared" si="4"/>
        <v>3</v>
      </c>
      <c r="Q7" s="10">
        <f t="shared" si="5"/>
        <v>3</v>
      </c>
      <c r="R7" s="21">
        <f t="shared" si="6"/>
        <v>1</v>
      </c>
      <c r="S7" s="18">
        <f t="shared" si="7"/>
        <v>1.2</v>
      </c>
      <c r="T7" s="18">
        <f t="shared" si="8"/>
        <v>0.69</v>
      </c>
      <c r="U7" s="18">
        <f t="shared" si="9"/>
        <v>0.83</v>
      </c>
      <c r="V7" s="18">
        <f t="shared" si="10"/>
        <v>1</v>
      </c>
      <c r="W7" s="18">
        <f t="shared" si="11"/>
        <v>1.44</v>
      </c>
      <c r="X7" s="18">
        <f t="shared" si="12"/>
        <v>2.99</v>
      </c>
      <c r="Y7" s="18">
        <f t="shared" si="13"/>
        <v>0.83</v>
      </c>
      <c r="Z7" s="18">
        <f t="shared" si="14"/>
        <v>0.83</v>
      </c>
      <c r="AA7" s="18">
        <f t="shared" si="15"/>
        <v>0.83</v>
      </c>
      <c r="AB7" s="18">
        <f t="shared" si="16"/>
        <v>1.2</v>
      </c>
      <c r="AC7" s="18">
        <f t="shared" si="17"/>
        <v>1.2</v>
      </c>
      <c r="AD7" s="18">
        <f t="shared" si="18"/>
        <v>1.73</v>
      </c>
      <c r="AE7" s="132">
        <f t="shared" si="19"/>
        <v>1.73</v>
      </c>
    </row>
    <row r="8" spans="1:31" ht="13.5">
      <c r="A8" s="48" t="s">
        <v>72</v>
      </c>
      <c r="B8" s="9" t="s">
        <v>58</v>
      </c>
      <c r="C8" s="10" t="s">
        <v>59</v>
      </c>
      <c r="D8" s="6">
        <f>'《D》ｱｲﾄﾞﾚｽ各個'!C10+'《D》ｱｲﾄﾞﾚｽ各個'!C13+'《D》ｱｲﾄﾞﾚｽ各個'!C14+'《D》ｱｲﾄﾞﾚｽ各個'!C16</f>
        <v>1</v>
      </c>
      <c r="E8" s="7">
        <f>'《D》ｱｲﾄﾞﾚｽ各個'!D10+'《D》ｱｲﾄﾞﾚｽ各個'!D13+'《D》ｱｲﾄﾞﾚｽ各個'!D14+'《D》ｱｲﾄﾞﾚｽ各個'!D16</f>
        <v>1</v>
      </c>
      <c r="F8" s="7">
        <f>'《D》ｱｲﾄﾞﾚｽ各個'!E10+'《D》ｱｲﾄﾞﾚｽ各個'!E13+'《D》ｱｲﾄﾞﾚｽ各個'!E14+'《D》ｱｲﾄﾞﾚｽ各個'!E16</f>
        <v>0</v>
      </c>
      <c r="G8" s="7">
        <f>'《D》ｱｲﾄﾞﾚｽ各個'!F10+'《D》ｱｲﾄﾞﾚｽ各個'!F13+'《D》ｱｲﾄﾞﾚｽ各個'!F14+'《D》ｱｲﾄﾞﾚｽ各個'!F16</f>
        <v>1</v>
      </c>
      <c r="H8" s="7">
        <f>'《D》ｱｲﾄﾞﾚｽ各個'!G10+'《D》ｱｲﾄﾞﾚｽ各個'!G13+'《D》ｱｲﾄﾞﾚｽ各個'!G14+'《D》ｱｲﾄﾞﾚｽ各個'!G16</f>
        <v>-1</v>
      </c>
      <c r="I8" s="7">
        <f>'《D》ｱｲﾄﾞﾚｽ各個'!H10+'《D》ｱｲﾄﾞﾚｽ各個'!H13+'《D》ｱｲﾄﾞﾚｽ各個'!H14+'《D》ｱｲﾄﾞﾚｽ各個'!H16</f>
        <v>-2</v>
      </c>
      <c r="J8" s="7">
        <f>'《D》ｱｲﾄﾞﾚｽ各個'!I10+'《D》ｱｲﾄﾞﾚｽ各個'!I13+'《D》ｱｲﾄﾞﾚｽ各個'!I14+'《D》ｱｲﾄﾞﾚｽ各個'!I16</f>
        <v>5</v>
      </c>
      <c r="K8" s="7">
        <f>'《D》ｱｲﾄﾞﾚｽ各個'!J10+'《D》ｱｲﾄﾞﾚｽ各個'!J13+'《D》ｱｲﾄﾞﾚｽ各個'!J14+'《D》ｱｲﾄﾞﾚｽ各個'!J16</f>
        <v>-2</v>
      </c>
      <c r="L8" s="7">
        <f>'《D》ｱｲﾄﾞﾚｽ各個'!K10+'《D》ｱｲﾄﾞﾚｽ各個'!K13+'《D》ｱｲﾄﾞﾚｽ各個'!K14+'《D》ｱｲﾄﾞﾚｽ各個'!K16</f>
        <v>1</v>
      </c>
      <c r="M8" s="7">
        <f t="shared" si="1"/>
        <v>1</v>
      </c>
      <c r="N8" s="7">
        <f t="shared" si="2"/>
        <v>1</v>
      </c>
      <c r="O8" s="7">
        <f t="shared" si="3"/>
        <v>0</v>
      </c>
      <c r="P8" s="7">
        <f t="shared" si="4"/>
        <v>2</v>
      </c>
      <c r="Q8" s="10">
        <f t="shared" si="5"/>
        <v>2</v>
      </c>
      <c r="R8" s="21">
        <f t="shared" si="6"/>
        <v>1.2</v>
      </c>
      <c r="S8" s="18">
        <f t="shared" si="7"/>
        <v>1.2</v>
      </c>
      <c r="T8" s="18">
        <f t="shared" si="8"/>
        <v>1</v>
      </c>
      <c r="U8" s="18">
        <f t="shared" si="9"/>
        <v>1.2</v>
      </c>
      <c r="V8" s="18">
        <f t="shared" si="10"/>
        <v>0.83</v>
      </c>
      <c r="W8" s="18">
        <f t="shared" si="11"/>
        <v>0.69</v>
      </c>
      <c r="X8" s="18">
        <f t="shared" si="12"/>
        <v>2.49</v>
      </c>
      <c r="Y8" s="18">
        <f t="shared" si="13"/>
        <v>0.69</v>
      </c>
      <c r="Z8" s="18">
        <f t="shared" si="14"/>
        <v>1.2</v>
      </c>
      <c r="AA8" s="18">
        <f t="shared" si="15"/>
        <v>1.2</v>
      </c>
      <c r="AB8" s="18">
        <f t="shared" si="16"/>
        <v>1.2</v>
      </c>
      <c r="AC8" s="18">
        <f t="shared" si="17"/>
        <v>1</v>
      </c>
      <c r="AD8" s="18">
        <f t="shared" si="18"/>
        <v>1.44</v>
      </c>
      <c r="AE8" s="132">
        <f t="shared" si="19"/>
        <v>1.44</v>
      </c>
    </row>
    <row r="9" spans="1:31" ht="13.5">
      <c r="A9" s="48" t="s">
        <v>73</v>
      </c>
      <c r="B9" s="9" t="s">
        <v>60</v>
      </c>
      <c r="C9" s="10" t="s">
        <v>63</v>
      </c>
      <c r="D9" s="6">
        <f>'《D》ｱｲﾄﾞﾚｽ各個'!C12+'《D》ｱｲﾄﾞﾚｽ各個'!C11+'《D》ｱｲﾄﾞﾚｽ各個'!C12+'《D》ｱｲﾄﾞﾚｽ各個'!C17</f>
        <v>0</v>
      </c>
      <c r="E9" s="7">
        <f>'《D》ｱｲﾄﾞﾚｽ各個'!D12+'《D》ｱｲﾄﾞﾚｽ各個'!D11+'《D》ｱｲﾄﾞﾚｽ各個'!D12+'《D》ｱｲﾄﾞﾚｽ各個'!D17</f>
        <v>-2</v>
      </c>
      <c r="F9" s="7">
        <f>'《D》ｱｲﾄﾞﾚｽ各個'!E12+'《D》ｱｲﾄﾞﾚｽ各個'!E11+'《D》ｱｲﾄﾞﾚｽ各個'!E12+'《D》ｱｲﾄﾞﾚｽ各個'!E17</f>
        <v>-4</v>
      </c>
      <c r="G9" s="7">
        <f>'《D》ｱｲﾄﾞﾚｽ各個'!F12+'《D》ｱｲﾄﾞﾚｽ各個'!F11+'《D》ｱｲﾄﾞﾚｽ各個'!F12+'《D》ｱｲﾄﾞﾚｽ各個'!F17</f>
        <v>-2</v>
      </c>
      <c r="H9" s="7">
        <f>'《D》ｱｲﾄﾞﾚｽ各個'!G12+'《D》ｱｲﾄﾞﾚｽ各個'!G11+'《D》ｱｲﾄﾞﾚｽ各個'!G12+'《D》ｱｲﾄﾞﾚｽ各個'!G17</f>
        <v>-2</v>
      </c>
      <c r="I9" s="7">
        <f>'《D》ｱｲﾄﾞﾚｽ各個'!H12+'《D》ｱｲﾄﾞﾚｽ各個'!H11+'《D》ｱｲﾄﾞﾚｽ各個'!H12+'《D》ｱｲﾄﾞﾚｽ各個'!H17</f>
        <v>5</v>
      </c>
      <c r="J9" s="7">
        <f>'《D》ｱｲﾄﾞﾚｽ各個'!I12+'《D》ｱｲﾄﾞﾚｽ各個'!I11+'《D》ｱｲﾄﾞﾚｽ各個'!I12+'《D》ｱｲﾄﾞﾚｽ各個'!I17</f>
        <v>7</v>
      </c>
      <c r="K9" s="7">
        <f>'《D》ｱｲﾄﾞﾚｽ各個'!J12+'《D》ｱｲﾄﾞﾚｽ各個'!J11+'《D》ｱｲﾄﾞﾚｽ各個'!J12+'《D》ｱｲﾄﾞﾚｽ各個'!J17</f>
        <v>2</v>
      </c>
      <c r="L9" s="7">
        <f>'《D》ｱｲﾄﾞﾚｽ各個'!K12+'《D》ｱｲﾄﾞﾚｽ各個'!K11+'《D》ｱｲﾄﾞﾚｽ各個'!K12+'《D》ｱｲﾄﾞﾚｽ各個'!K17</f>
        <v>-2</v>
      </c>
      <c r="M9" s="7">
        <f t="shared" si="1"/>
        <v>-2</v>
      </c>
      <c r="N9" s="7">
        <f t="shared" si="2"/>
        <v>-1</v>
      </c>
      <c r="O9" s="7">
        <f t="shared" si="3"/>
        <v>-2</v>
      </c>
      <c r="P9" s="7">
        <f t="shared" si="4"/>
        <v>5</v>
      </c>
      <c r="Q9" s="10">
        <f t="shared" si="5"/>
        <v>3</v>
      </c>
      <c r="R9" s="21">
        <f t="shared" si="6"/>
        <v>1</v>
      </c>
      <c r="S9" s="18">
        <f t="shared" si="7"/>
        <v>0.69</v>
      </c>
      <c r="T9" s="18">
        <f t="shared" si="8"/>
        <v>0.48</v>
      </c>
      <c r="U9" s="18">
        <f t="shared" si="9"/>
        <v>0.69</v>
      </c>
      <c r="V9" s="18">
        <f t="shared" si="10"/>
        <v>0.69</v>
      </c>
      <c r="W9" s="18">
        <f t="shared" si="11"/>
        <v>2.49</v>
      </c>
      <c r="X9" s="18">
        <f t="shared" si="12"/>
        <v>3.58</v>
      </c>
      <c r="Y9" s="18">
        <f t="shared" si="13"/>
        <v>1.44</v>
      </c>
      <c r="Z9" s="18">
        <f t="shared" si="14"/>
        <v>0.69</v>
      </c>
      <c r="AA9" s="18">
        <f t="shared" si="15"/>
        <v>0.69</v>
      </c>
      <c r="AB9" s="18">
        <f t="shared" si="16"/>
        <v>0.83</v>
      </c>
      <c r="AC9" s="18">
        <f t="shared" si="17"/>
        <v>0.69</v>
      </c>
      <c r="AD9" s="18">
        <f t="shared" si="18"/>
        <v>2.49</v>
      </c>
      <c r="AE9" s="132">
        <f t="shared" si="19"/>
        <v>1.73</v>
      </c>
    </row>
    <row r="10" spans="1:31" ht="13.5">
      <c r="A10" s="48" t="s">
        <v>74</v>
      </c>
      <c r="B10" s="9" t="s">
        <v>61</v>
      </c>
      <c r="C10" s="10" t="s">
        <v>64</v>
      </c>
      <c r="D10" s="6">
        <f>'《D》ｱｲﾄﾞﾚｽ各個'!C10+'《D》ｱｲﾄﾞﾚｽ各個'!C12+'《D》ｱｲﾄﾞﾚｽ各個'!C15+'《D》ｱｲﾄﾞﾚｽ各個'!C19</f>
        <v>1</v>
      </c>
      <c r="E10" s="7">
        <f>'《D》ｱｲﾄﾞﾚｽ各個'!D10+'《D》ｱｲﾄﾞﾚｽ各個'!D12+'《D》ｱｲﾄﾞﾚｽ各個'!D15+'《D》ｱｲﾄﾞﾚｽ各個'!D19</f>
        <v>3</v>
      </c>
      <c r="F10" s="7">
        <f>'《D》ｱｲﾄﾞﾚｽ各個'!E10+'《D》ｱｲﾄﾞﾚｽ各個'!E12+'《D》ｱｲﾄﾞﾚｽ各個'!E15+'《D》ｱｲﾄﾞﾚｽ各個'!E19</f>
        <v>1</v>
      </c>
      <c r="G10" s="7">
        <f>'《D》ｱｲﾄﾞﾚｽ各個'!F10+'《D》ｱｲﾄﾞﾚｽ各個'!F12+'《D》ｱｲﾄﾞﾚｽ各個'!F15+'《D》ｱｲﾄﾞﾚｽ各個'!F19</f>
        <v>-3</v>
      </c>
      <c r="H10" s="7">
        <f>'《D》ｱｲﾄﾞﾚｽ各個'!G10+'《D》ｱｲﾄﾞﾚｽ各個'!G12+'《D》ｱｲﾄﾞﾚｽ各個'!G15+'《D》ｱｲﾄﾞﾚｽ各個'!G19</f>
        <v>0</v>
      </c>
      <c r="I10" s="7">
        <f>'《D》ｱｲﾄﾞﾚｽ各個'!H10+'《D》ｱｲﾄﾞﾚｽ各個'!H12+'《D》ｱｲﾄﾞﾚｽ各個'!H15+'《D》ｱｲﾄﾞﾚｽ各個'!H19</f>
        <v>4</v>
      </c>
      <c r="J10" s="7">
        <f>'《D》ｱｲﾄﾞﾚｽ各個'!I10+'《D》ｱｲﾄﾞﾚｽ各個'!I12+'《D》ｱｲﾄﾞﾚｽ各個'!I15+'《D》ｱｲﾄﾞﾚｽ各個'!I19</f>
        <v>7</v>
      </c>
      <c r="K10" s="7">
        <f>'《D》ｱｲﾄﾞﾚｽ各個'!J10+'《D》ｱｲﾄﾞﾚｽ各個'!J12+'《D》ｱｲﾄﾞﾚｽ各個'!J15+'《D》ｱｲﾄﾞﾚｽ各個'!J19</f>
        <v>0</v>
      </c>
      <c r="L10" s="7">
        <f>'《D》ｱｲﾄﾞﾚｽ各個'!K10+'《D》ｱｲﾄﾞﾚｽ各個'!K12+'《D》ｱｲﾄﾞﾚｽ各個'!K15+'《D》ｱｲﾄﾞﾚｽ各個'!K19</f>
        <v>-3</v>
      </c>
      <c r="M10" s="7">
        <f t="shared" si="1"/>
        <v>1</v>
      </c>
      <c r="N10" s="7">
        <f t="shared" si="2"/>
        <v>2</v>
      </c>
      <c r="O10" s="7">
        <f t="shared" si="3"/>
        <v>2</v>
      </c>
      <c r="P10" s="7">
        <f t="shared" si="4"/>
        <v>4</v>
      </c>
      <c r="Q10" s="10">
        <f t="shared" si="5"/>
        <v>4</v>
      </c>
      <c r="R10" s="21">
        <f t="shared" si="6"/>
        <v>1.2</v>
      </c>
      <c r="S10" s="18">
        <f t="shared" si="7"/>
        <v>1.73</v>
      </c>
      <c r="T10" s="18">
        <f t="shared" si="8"/>
        <v>1.2</v>
      </c>
      <c r="U10" s="18">
        <f t="shared" si="9"/>
        <v>0.58</v>
      </c>
      <c r="V10" s="18">
        <f t="shared" si="10"/>
        <v>1</v>
      </c>
      <c r="W10" s="18">
        <f t="shared" si="11"/>
        <v>2.07</v>
      </c>
      <c r="X10" s="18">
        <f t="shared" si="12"/>
        <v>3.58</v>
      </c>
      <c r="Y10" s="18">
        <f t="shared" si="13"/>
        <v>1</v>
      </c>
      <c r="Z10" s="18">
        <f t="shared" si="14"/>
        <v>0.58</v>
      </c>
      <c r="AA10" s="18">
        <f t="shared" si="15"/>
        <v>1.2</v>
      </c>
      <c r="AB10" s="18">
        <f t="shared" si="16"/>
        <v>1.44</v>
      </c>
      <c r="AC10" s="18">
        <f t="shared" si="17"/>
        <v>1.44</v>
      </c>
      <c r="AD10" s="18">
        <f t="shared" si="18"/>
        <v>2.07</v>
      </c>
      <c r="AE10" s="132">
        <f t="shared" si="19"/>
        <v>2.07</v>
      </c>
    </row>
    <row r="11" spans="1:31" ht="13.5">
      <c r="A11" s="48" t="s">
        <v>75</v>
      </c>
      <c r="B11" s="9" t="s">
        <v>62</v>
      </c>
      <c r="C11" s="10" t="s">
        <v>65</v>
      </c>
      <c r="D11" s="6">
        <f>'《D》ｱｲﾄﾞﾚｽ各個'!C10+'《D》ｱｲﾄﾞﾚｽ各個'!C14+'《D》ｱｲﾄﾞﾚｽ各個'!C16+'《D》ｱｲﾄﾞﾚｽ各個'!C18</f>
        <v>1</v>
      </c>
      <c r="E11" s="7">
        <f>'《D》ｱｲﾄﾞﾚｽ各個'!D10+'《D》ｱｲﾄﾞﾚｽ各個'!D14+'《D》ｱｲﾄﾞﾚｽ各個'!D16+'《D》ｱｲﾄﾞﾚｽ各個'!D18</f>
        <v>1</v>
      </c>
      <c r="F11" s="7">
        <f>'《D》ｱｲﾄﾞﾚｽ各個'!E10+'《D》ｱｲﾄﾞﾚｽ各個'!E14+'《D》ｱｲﾄﾞﾚｽ各個'!E16+'《D》ｱｲﾄﾞﾚｽ各個'!E18</f>
        <v>1</v>
      </c>
      <c r="G11" s="7">
        <f>'《D》ｱｲﾄﾞﾚｽ各個'!F10+'《D》ｱｲﾄﾞﾚｽ各個'!F14+'《D》ｱｲﾄﾞﾚｽ各個'!F16+'《D》ｱｲﾄﾞﾚｽ各個'!F18</f>
        <v>1</v>
      </c>
      <c r="H11" s="7">
        <f>'《D》ｱｲﾄﾞﾚｽ各個'!G10+'《D》ｱｲﾄﾞﾚｽ各個'!G14+'《D》ｱｲﾄﾞﾚｽ各個'!G16+'《D》ｱｲﾄﾞﾚｽ各個'!G18</f>
        <v>0</v>
      </c>
      <c r="I11" s="7">
        <f>'《D》ｱｲﾄﾞﾚｽ各個'!H10+'《D》ｱｲﾄﾞﾚｽ各個'!H14+'《D》ｱｲﾄﾞﾚｽ各個'!H16+'《D》ｱｲﾄﾞﾚｽ各個'!H18</f>
        <v>-2</v>
      </c>
      <c r="J11" s="7">
        <f>'《D》ｱｲﾄﾞﾚｽ各個'!I10+'《D》ｱｲﾄﾞﾚｽ各個'!I14+'《D》ｱｲﾄﾞﾚｽ各個'!I16+'《D》ｱｲﾄﾞﾚｽ各個'!I18</f>
        <v>7</v>
      </c>
      <c r="K11" s="7">
        <f>'《D》ｱｲﾄﾞﾚｽ各個'!J10+'《D》ｱｲﾄﾞﾚｽ各個'!J14+'《D》ｱｲﾄﾞﾚｽ各個'!J16+'《D》ｱｲﾄﾞﾚｽ各個'!J18</f>
        <v>2</v>
      </c>
      <c r="L11" s="7">
        <f>'《D》ｱｲﾄﾞﾚｽ各個'!K10+'《D》ｱｲﾄﾞﾚｽ各個'!K14+'《D》ｱｲﾄﾞﾚｽ各個'!K16+'《D》ｱｲﾄﾞﾚｽ各個'!K18</f>
        <v>1</v>
      </c>
      <c r="M11" s="7">
        <f>ROUND((D11+F11)/2,0)</f>
        <v>1</v>
      </c>
      <c r="N11" s="7">
        <f>ROUND((D11+E11)/2,0)</f>
        <v>1</v>
      </c>
      <c r="O11" s="7">
        <f>ROUND((H11+E11)/2,0)</f>
        <v>1</v>
      </c>
      <c r="P11" s="7">
        <f>ROUND((J11+K11)/2,0)</f>
        <v>5</v>
      </c>
      <c r="Q11" s="10">
        <f>ROUND((H11+J11)/2,0)</f>
        <v>4</v>
      </c>
      <c r="R11" s="21">
        <f t="shared" si="6"/>
        <v>1.2</v>
      </c>
      <c r="S11" s="18">
        <f t="shared" si="7"/>
        <v>1.2</v>
      </c>
      <c r="T11" s="18">
        <f t="shared" si="8"/>
        <v>1.2</v>
      </c>
      <c r="U11" s="18">
        <f t="shared" si="9"/>
        <v>1.2</v>
      </c>
      <c r="V11" s="18">
        <f t="shared" si="10"/>
        <v>1</v>
      </c>
      <c r="W11" s="18">
        <f t="shared" si="11"/>
        <v>0.69</v>
      </c>
      <c r="X11" s="18">
        <f t="shared" si="12"/>
        <v>3.58</v>
      </c>
      <c r="Y11" s="18">
        <f t="shared" si="13"/>
        <v>1.44</v>
      </c>
      <c r="Z11" s="18">
        <f t="shared" si="14"/>
        <v>1.2</v>
      </c>
      <c r="AA11" s="18">
        <f t="shared" si="15"/>
        <v>1.2</v>
      </c>
      <c r="AB11" s="18">
        <f t="shared" si="16"/>
        <v>1.2</v>
      </c>
      <c r="AC11" s="18">
        <f t="shared" si="17"/>
        <v>1.2</v>
      </c>
      <c r="AD11" s="18">
        <f t="shared" si="18"/>
        <v>2.49</v>
      </c>
      <c r="AE11" s="132">
        <f t="shared" si="19"/>
        <v>2.07</v>
      </c>
    </row>
    <row r="12" spans="1:31" ht="13.5">
      <c r="A12" s="48"/>
      <c r="B12" s="9"/>
      <c r="C12" s="10"/>
      <c r="D12" s="6"/>
      <c r="E12" s="7"/>
      <c r="F12" s="7"/>
      <c r="G12" s="7"/>
      <c r="H12" s="7"/>
      <c r="I12" s="7"/>
      <c r="J12" s="7"/>
      <c r="K12" s="7"/>
      <c r="L12" s="7"/>
      <c r="M12" s="7">
        <f>ROUND((D12+F12)/2,0)</f>
        <v>0</v>
      </c>
      <c r="N12" s="7">
        <f>ROUND((D12+E12)/2,0)</f>
        <v>0</v>
      </c>
      <c r="O12" s="7">
        <f>ROUND((H12+E12)/2,0)</f>
        <v>0</v>
      </c>
      <c r="P12" s="7">
        <f>ROUND((J12+K12)/2,0)</f>
        <v>0</v>
      </c>
      <c r="Q12" s="10">
        <f>ROUND((H12+J12)/2,0)</f>
        <v>0</v>
      </c>
      <c r="R12" s="21">
        <f t="shared" si="6"/>
        <v>1</v>
      </c>
      <c r="S12" s="18">
        <f t="shared" si="7"/>
        <v>1</v>
      </c>
      <c r="T12" s="18">
        <f t="shared" si="8"/>
        <v>1</v>
      </c>
      <c r="U12" s="18">
        <f t="shared" si="9"/>
        <v>1</v>
      </c>
      <c r="V12" s="18">
        <f t="shared" si="10"/>
        <v>1</v>
      </c>
      <c r="W12" s="18">
        <f t="shared" si="11"/>
        <v>1</v>
      </c>
      <c r="X12" s="18">
        <f t="shared" si="12"/>
        <v>1</v>
      </c>
      <c r="Y12" s="18">
        <f t="shared" si="13"/>
        <v>1</v>
      </c>
      <c r="Z12" s="18">
        <f t="shared" si="14"/>
        <v>1</v>
      </c>
      <c r="AA12" s="18">
        <f t="shared" si="15"/>
        <v>1</v>
      </c>
      <c r="AB12" s="18">
        <f t="shared" si="16"/>
        <v>1</v>
      </c>
      <c r="AC12" s="18">
        <f t="shared" si="17"/>
        <v>1</v>
      </c>
      <c r="AD12" s="18">
        <f t="shared" si="18"/>
        <v>1</v>
      </c>
      <c r="AE12" s="132">
        <f t="shared" si="19"/>
        <v>1</v>
      </c>
    </row>
    <row r="13" spans="1:31" ht="14.25" thickBot="1">
      <c r="A13" s="46"/>
      <c r="B13" s="35"/>
      <c r="C13" s="34"/>
      <c r="D13" s="32"/>
      <c r="E13" s="33"/>
      <c r="F13" s="33"/>
      <c r="G13" s="33"/>
      <c r="H13" s="33"/>
      <c r="I13" s="33"/>
      <c r="J13" s="33"/>
      <c r="K13" s="33"/>
      <c r="L13" s="33"/>
      <c r="M13" s="33">
        <f>ROUND((D13+F13)/2,0)</f>
        <v>0</v>
      </c>
      <c r="N13" s="33">
        <f>ROUND((D13+E13)/2,0)</f>
        <v>0</v>
      </c>
      <c r="O13" s="33">
        <f>ROUND((H13+E13)/2,0)</f>
        <v>0</v>
      </c>
      <c r="P13" s="33">
        <f>ROUND((J13+K13)/2,0)</f>
        <v>0</v>
      </c>
      <c r="Q13" s="34">
        <f>ROUND((H13+J13)/2,0)</f>
        <v>0</v>
      </c>
      <c r="R13" s="133">
        <f t="shared" si="6"/>
        <v>1</v>
      </c>
      <c r="S13" s="134">
        <f t="shared" si="7"/>
        <v>1</v>
      </c>
      <c r="T13" s="134">
        <f t="shared" si="8"/>
        <v>1</v>
      </c>
      <c r="U13" s="134">
        <f t="shared" si="9"/>
        <v>1</v>
      </c>
      <c r="V13" s="134">
        <f t="shared" si="10"/>
        <v>1</v>
      </c>
      <c r="W13" s="134">
        <f t="shared" si="11"/>
        <v>1</v>
      </c>
      <c r="X13" s="134">
        <f t="shared" si="12"/>
        <v>1</v>
      </c>
      <c r="Y13" s="134">
        <f t="shared" si="13"/>
        <v>1</v>
      </c>
      <c r="Z13" s="134">
        <f t="shared" si="14"/>
        <v>1</v>
      </c>
      <c r="AA13" s="134">
        <f t="shared" si="15"/>
        <v>1</v>
      </c>
      <c r="AB13" s="134">
        <f t="shared" si="16"/>
        <v>1</v>
      </c>
      <c r="AC13" s="134">
        <f t="shared" si="17"/>
        <v>1</v>
      </c>
      <c r="AD13" s="134">
        <f t="shared" si="18"/>
        <v>1</v>
      </c>
      <c r="AE13" s="135">
        <f t="shared" si="19"/>
        <v>1</v>
      </c>
    </row>
  </sheetData>
  <mergeCells count="2">
    <mergeCell ref="D2:Q2"/>
    <mergeCell ref="R2:AE2"/>
  </mergeCells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zoomScale="75" zoomScaleNormal="75" workbookViewId="0" topLeftCell="A1">
      <selection activeCell="C8" sqref="C8"/>
    </sheetView>
  </sheetViews>
  <sheetFormatPr defaultColWidth="9.00390625" defaultRowHeight="13.5"/>
  <cols>
    <col min="2" max="2" width="9.875" style="0" customWidth="1"/>
    <col min="3" max="11" width="6.625" style="0" customWidth="1"/>
  </cols>
  <sheetData>
    <row r="1" ht="13.5">
      <c r="A1" t="s">
        <v>36</v>
      </c>
    </row>
    <row r="2" ht="14.25" thickBot="1"/>
    <row r="3" spans="1:11" ht="13.5">
      <c r="A3" s="36"/>
      <c r="B3" s="37"/>
      <c r="C3" s="158" t="s">
        <v>37</v>
      </c>
      <c r="D3" s="159"/>
      <c r="E3" s="159"/>
      <c r="F3" s="159"/>
      <c r="G3" s="159"/>
      <c r="H3" s="159"/>
      <c r="I3" s="159"/>
      <c r="J3" s="159"/>
      <c r="K3" s="160"/>
    </row>
    <row r="4" spans="1:11" ht="14.25" thickBot="1">
      <c r="A4" s="38" t="s">
        <v>38</v>
      </c>
      <c r="B4" s="39" t="s">
        <v>39</v>
      </c>
      <c r="C4" s="41" t="s">
        <v>3</v>
      </c>
      <c r="D4" s="39" t="s">
        <v>4</v>
      </c>
      <c r="E4" s="39" t="s">
        <v>5</v>
      </c>
      <c r="F4" s="39" t="s">
        <v>6</v>
      </c>
      <c r="G4" s="39" t="s">
        <v>7</v>
      </c>
      <c r="H4" s="39" t="s">
        <v>8</v>
      </c>
      <c r="I4" s="39" t="s">
        <v>9</v>
      </c>
      <c r="J4" s="39" t="s">
        <v>10</v>
      </c>
      <c r="K4" s="40" t="s">
        <v>11</v>
      </c>
    </row>
    <row r="5" spans="1:11" ht="13.5">
      <c r="A5" s="21">
        <v>4000143</v>
      </c>
      <c r="B5" s="19" t="s">
        <v>40</v>
      </c>
      <c r="C5" s="18"/>
      <c r="D5" s="19"/>
      <c r="E5" s="19"/>
      <c r="F5" s="19"/>
      <c r="G5" s="19">
        <v>1</v>
      </c>
      <c r="H5" s="19"/>
      <c r="I5" s="19"/>
      <c r="J5" s="19"/>
      <c r="K5" s="22">
        <v>1</v>
      </c>
    </row>
    <row r="6" spans="1:11" ht="13.5">
      <c r="A6" s="9">
        <v>4000345</v>
      </c>
      <c r="B6" s="7" t="s">
        <v>41</v>
      </c>
      <c r="C6" s="6"/>
      <c r="D6" s="7"/>
      <c r="E6" s="7"/>
      <c r="F6" s="7"/>
      <c r="G6" s="7">
        <v>1</v>
      </c>
      <c r="H6" s="7"/>
      <c r="I6" s="7"/>
      <c r="J6" s="7"/>
      <c r="K6" s="10">
        <v>1</v>
      </c>
    </row>
    <row r="7" spans="1:11" ht="13.5">
      <c r="A7" s="9">
        <v>4000506</v>
      </c>
      <c r="B7" s="7" t="s">
        <v>42</v>
      </c>
      <c r="C7" s="6"/>
      <c r="D7" s="7"/>
      <c r="E7" s="7"/>
      <c r="F7" s="7">
        <v>1</v>
      </c>
      <c r="G7" s="7">
        <v>1</v>
      </c>
      <c r="H7" s="7"/>
      <c r="I7" s="7"/>
      <c r="J7" s="7">
        <v>1</v>
      </c>
      <c r="K7" s="10">
        <v>3</v>
      </c>
    </row>
    <row r="8" spans="1:11" ht="13.5">
      <c r="A8" s="9">
        <v>4000615</v>
      </c>
      <c r="B8" s="7" t="s">
        <v>43</v>
      </c>
      <c r="C8" s="6">
        <v>3</v>
      </c>
      <c r="D8" s="7">
        <v>3</v>
      </c>
      <c r="E8" s="7">
        <v>3</v>
      </c>
      <c r="F8" s="7">
        <v>3</v>
      </c>
      <c r="G8" s="7">
        <v>4</v>
      </c>
      <c r="H8" s="7">
        <v>4</v>
      </c>
      <c r="I8" s="7">
        <v>3</v>
      </c>
      <c r="J8" s="7">
        <v>4</v>
      </c>
      <c r="K8" s="10">
        <v>5</v>
      </c>
    </row>
    <row r="9" spans="1:11" ht="13.5">
      <c r="A9" s="9">
        <v>4000717</v>
      </c>
      <c r="B9" s="7" t="s">
        <v>44</v>
      </c>
      <c r="C9" s="6"/>
      <c r="D9" s="7"/>
      <c r="E9" s="7"/>
      <c r="F9" s="7"/>
      <c r="G9" s="7">
        <v>1</v>
      </c>
      <c r="H9" s="7"/>
      <c r="I9" s="7"/>
      <c r="J9" s="7">
        <v>1</v>
      </c>
      <c r="K9" s="10">
        <v>2</v>
      </c>
    </row>
    <row r="10" spans="1:11" ht="13.5">
      <c r="A10" s="9">
        <v>4000718</v>
      </c>
      <c r="B10" s="7" t="s">
        <v>45</v>
      </c>
      <c r="C10" s="6"/>
      <c r="D10" s="7"/>
      <c r="E10" s="7"/>
      <c r="F10" s="7"/>
      <c r="G10" s="7">
        <v>1</v>
      </c>
      <c r="H10" s="7"/>
      <c r="I10" s="7"/>
      <c r="J10" s="7"/>
      <c r="K10" s="10">
        <v>1</v>
      </c>
    </row>
    <row r="11" spans="1:11" ht="13.5">
      <c r="A11" s="9">
        <v>4000719</v>
      </c>
      <c r="B11" s="7" t="s">
        <v>46</v>
      </c>
      <c r="C11" s="6"/>
      <c r="D11" s="7"/>
      <c r="E11" s="7"/>
      <c r="F11" s="7"/>
      <c r="G11" s="7">
        <v>1</v>
      </c>
      <c r="H11" s="7"/>
      <c r="I11" s="7"/>
      <c r="J11" s="7"/>
      <c r="K11" s="10">
        <v>1</v>
      </c>
    </row>
    <row r="12" spans="1:11" ht="13.5">
      <c r="A12" s="9">
        <v>4000720</v>
      </c>
      <c r="B12" s="7" t="s">
        <v>47</v>
      </c>
      <c r="C12" s="6"/>
      <c r="D12" s="7"/>
      <c r="E12" s="7"/>
      <c r="F12" s="7"/>
      <c r="G12" s="7">
        <v>1</v>
      </c>
      <c r="H12" s="7"/>
      <c r="I12" s="7"/>
      <c r="J12" s="7">
        <v>1</v>
      </c>
      <c r="K12" s="10">
        <v>2</v>
      </c>
    </row>
    <row r="13" spans="1:11" ht="13.5">
      <c r="A13" s="9">
        <v>4000721</v>
      </c>
      <c r="B13" s="7" t="s">
        <v>48</v>
      </c>
      <c r="C13" s="6"/>
      <c r="D13" s="7"/>
      <c r="E13" s="7"/>
      <c r="F13" s="7"/>
      <c r="G13" s="7">
        <v>1</v>
      </c>
      <c r="H13" s="7"/>
      <c r="I13" s="7"/>
      <c r="J13" s="7">
        <v>1</v>
      </c>
      <c r="K13" s="10">
        <v>2</v>
      </c>
    </row>
    <row r="14" spans="1:11" ht="13.5">
      <c r="A14" s="9">
        <v>4000736</v>
      </c>
      <c r="B14" s="7" t="s">
        <v>49</v>
      </c>
      <c r="C14" s="6"/>
      <c r="D14" s="7"/>
      <c r="E14" s="7"/>
      <c r="F14" s="7"/>
      <c r="G14" s="7">
        <v>1</v>
      </c>
      <c r="H14" s="7"/>
      <c r="I14" s="7"/>
      <c r="J14" s="7">
        <v>1</v>
      </c>
      <c r="K14" s="10"/>
    </row>
    <row r="15" spans="1:11" ht="14.25" thickBot="1">
      <c r="A15" s="35">
        <v>4000741</v>
      </c>
      <c r="B15" s="33" t="s">
        <v>50</v>
      </c>
      <c r="C15" s="32"/>
      <c r="D15" s="33"/>
      <c r="E15" s="33"/>
      <c r="F15" s="33"/>
      <c r="G15" s="33">
        <v>1</v>
      </c>
      <c r="H15" s="33"/>
      <c r="I15" s="33"/>
      <c r="J15" s="33"/>
      <c r="K15" s="34"/>
    </row>
  </sheetData>
  <mergeCells count="1">
    <mergeCell ref="C3:K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taku nakajima</dc:creator>
  <cp:keywords/>
  <dc:description/>
  <cp:lastModifiedBy>taku nakajima</cp:lastModifiedBy>
  <dcterms:created xsi:type="dcterms:W3CDTF">2008-02-09T09:53:54Z</dcterms:created>
  <dcterms:modified xsi:type="dcterms:W3CDTF">2008-04-20T13:48:20Z</dcterms:modified>
  <cp:category/>
  <cp:version/>
  <cp:contentType/>
  <cp:contentStatus/>
</cp:coreProperties>
</file>